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-a\Desktop\ZA NOVI WEB\RH\Finacijska izvješća\Finacijski plan\"/>
    </mc:Choice>
  </mc:AlternateContent>
  <xr:revisionPtr revIDLastSave="0" documentId="8_{07870DF1-5A95-4B40-A967-E78F80BBA661}" xr6:coauthVersionLast="47" xr6:coauthVersionMax="47" xr10:uidLastSave="{00000000-0000-0000-0000-000000000000}"/>
  <bookViews>
    <workbookView xWindow="-120" yWindow="-120" windowWidth="29040" windowHeight="15720" xr2:uid="{9CCBC83E-B10B-40C2-92DC-9E31B91A31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1" i="1"/>
  <c r="F67" i="1"/>
  <c r="F66" i="1"/>
  <c r="E65" i="1"/>
  <c r="D65" i="1"/>
  <c r="F65" i="1" s="1"/>
  <c r="F64" i="1"/>
  <c r="F63" i="1"/>
  <c r="E62" i="1"/>
  <c r="D62" i="1"/>
  <c r="F62" i="1" s="1"/>
  <c r="F61" i="1"/>
  <c r="F60" i="1"/>
  <c r="E59" i="1"/>
  <c r="D59" i="1"/>
  <c r="F58" i="1"/>
  <c r="F57" i="1"/>
  <c r="E56" i="1"/>
  <c r="D56" i="1"/>
  <c r="F56" i="1" s="1"/>
  <c r="F55" i="1"/>
  <c r="F54" i="1"/>
  <c r="F53" i="1"/>
  <c r="E52" i="1"/>
  <c r="D52" i="1"/>
  <c r="F52" i="1" s="1"/>
  <c r="F51" i="1"/>
  <c r="E50" i="1"/>
  <c r="D50" i="1"/>
  <c r="F49" i="1"/>
  <c r="F48" i="1"/>
  <c r="F47" i="1"/>
  <c r="F46" i="1"/>
  <c r="E45" i="1"/>
  <c r="D45" i="1"/>
  <c r="D40" i="1" s="1"/>
  <c r="D67" i="1" s="1"/>
  <c r="F44" i="1"/>
  <c r="F43" i="1"/>
  <c r="E42" i="1"/>
  <c r="F42" i="1" s="1"/>
  <c r="F41" i="1"/>
  <c r="F39" i="1"/>
  <c r="E39" i="1"/>
  <c r="F38" i="1"/>
  <c r="E37" i="1"/>
  <c r="F37" i="1" s="1"/>
  <c r="D36" i="1"/>
  <c r="F32" i="1"/>
  <c r="F30" i="1"/>
  <c r="E29" i="1"/>
  <c r="D29" i="1"/>
  <c r="F28" i="1"/>
  <c r="F27" i="1"/>
  <c r="F26" i="1"/>
  <c r="F25" i="1"/>
  <c r="E24" i="1"/>
  <c r="D24" i="1"/>
  <c r="F23" i="1"/>
  <c r="F22" i="1"/>
  <c r="F21" i="1"/>
  <c r="E20" i="1"/>
  <c r="F20" i="1" s="1"/>
  <c r="E18" i="1"/>
  <c r="E15" i="1" s="1"/>
  <c r="F17" i="1"/>
  <c r="F16" i="1"/>
  <c r="D15" i="1"/>
  <c r="F14" i="1"/>
  <c r="F13" i="1"/>
  <c r="E12" i="1"/>
  <c r="D12" i="1"/>
  <c r="F12" i="1" s="1"/>
  <c r="F11" i="1"/>
  <c r="E10" i="1"/>
  <c r="D10" i="1"/>
  <c r="F10" i="1" s="1"/>
  <c r="F9" i="1"/>
  <c r="E8" i="1"/>
  <c r="D8" i="1"/>
  <c r="F7" i="1"/>
  <c r="E6" i="1"/>
  <c r="D6" i="1"/>
  <c r="D31" i="1" s="1"/>
  <c r="E40" i="1" l="1"/>
  <c r="F29" i="1"/>
  <c r="E31" i="1"/>
  <c r="F15" i="1"/>
  <c r="D33" i="1"/>
  <c r="D69" i="1" s="1"/>
  <c r="F40" i="1"/>
  <c r="F24" i="1"/>
  <c r="F45" i="1"/>
  <c r="F50" i="1"/>
  <c r="F59" i="1"/>
  <c r="F6" i="1"/>
  <c r="F18" i="1"/>
  <c r="F8" i="1"/>
  <c r="E36" i="1"/>
  <c r="E67" i="1" l="1"/>
  <c r="F36" i="1"/>
  <c r="D70" i="1"/>
  <c r="E33" i="1"/>
  <c r="E69" i="1" l="1"/>
  <c r="E70" i="1" l="1"/>
</calcChain>
</file>

<file path=xl/sharedStrings.xml><?xml version="1.0" encoding="utf-8"?>
<sst xmlns="http://schemas.openxmlformats.org/spreadsheetml/2006/main" count="72" uniqueCount="61">
  <si>
    <t xml:space="preserve">REALIZACIJA FINANCIJSKOG PLANA ZA 2024.   </t>
  </si>
  <si>
    <t xml:space="preserve">Račun </t>
  </si>
  <si>
    <t>Naziv</t>
  </si>
  <si>
    <t xml:space="preserve">Plan za 2024. </t>
  </si>
  <si>
    <t>Financijski plan u €</t>
  </si>
  <si>
    <t>Realizacija finacijskog plana</t>
  </si>
  <si>
    <t>Razlika</t>
  </si>
  <si>
    <t>PRIHODI</t>
  </si>
  <si>
    <t xml:space="preserve">Prihodi od prodaje roba i pružanja usluga </t>
  </si>
  <si>
    <t>Prihodi od članarina i članskih doprinosa</t>
  </si>
  <si>
    <t>Prihodi po posebnim propisima</t>
  </si>
  <si>
    <t>Prihodi od imovine</t>
  </si>
  <si>
    <t>Prihodi od financijske imovine</t>
  </si>
  <si>
    <t>Prihodi od nefinancijske imovine</t>
  </si>
  <si>
    <t>Prihodi od donacija</t>
  </si>
  <si>
    <t>Prihodi od donacija iz proračuna</t>
  </si>
  <si>
    <t>Prihodi od inozemnih vlada i međunarodnih organizacija</t>
  </si>
  <si>
    <t>Prihodi od EU</t>
  </si>
  <si>
    <t>Prihodi od institucija i tijela EU</t>
  </si>
  <si>
    <t>Prihodi od građana i kućanstava</t>
  </si>
  <si>
    <t>Ostali prihodi od donacija</t>
  </si>
  <si>
    <t xml:space="preserve">Prihodi od trgovačkih društava </t>
  </si>
  <si>
    <t>Ostali  prihodi</t>
  </si>
  <si>
    <t>Prihodi od naknade štete i refundacija</t>
  </si>
  <si>
    <t>Prihodi od refundacija</t>
  </si>
  <si>
    <t>Ostali nespomenuti prihodi</t>
  </si>
  <si>
    <t xml:space="preserve">Prihodi od povezanih neprofitnih organizacija </t>
  </si>
  <si>
    <t>UKUPNO PRIHODI</t>
  </si>
  <si>
    <t>KORIŠTENI PRENESENI VIŠAK PRIHODA (dio 5221)</t>
  </si>
  <si>
    <t xml:space="preserve">UKUPNO ZA POKRIĆE </t>
  </si>
  <si>
    <t>RASHODI</t>
  </si>
  <si>
    <t>Rashodi za radnike</t>
  </si>
  <si>
    <t>Plaće</t>
  </si>
  <si>
    <t>Ostali rashodi za radnike</t>
  </si>
  <si>
    <t>Doprinosi na plaće</t>
  </si>
  <si>
    <t>Materijalni rashodi</t>
  </si>
  <si>
    <t>Naknade troškova radnicima</t>
  </si>
  <si>
    <t>Naknade članovima u predstavničkim i izvršnim tijelima, povjerenstvima i slično</t>
  </si>
  <si>
    <t>Naknade volonterima</t>
  </si>
  <si>
    <t>Naknade ostalim osobama izvan radnog odnosa</t>
  </si>
  <si>
    <t>Rashodi za usluge</t>
  </si>
  <si>
    <t>Rashodi za materijal i energiju</t>
  </si>
  <si>
    <t xml:space="preserve">Ostali nespomenuti materijalni rashodi </t>
  </si>
  <si>
    <t>Ostalni  materijalni rashodi</t>
  </si>
  <si>
    <t>Rashodi amortizacije</t>
  </si>
  <si>
    <t>Amortizacija</t>
  </si>
  <si>
    <t>Financijski rashodi</t>
  </si>
  <si>
    <t>Kamate za izdane vrijednosne papire</t>
  </si>
  <si>
    <t>Kamate za primljene kredite i zajmove</t>
  </si>
  <si>
    <t>Ostali financijski rashodi</t>
  </si>
  <si>
    <t>Donacije</t>
  </si>
  <si>
    <t>Tekuće donacije</t>
  </si>
  <si>
    <t>Kapitalne donacije</t>
  </si>
  <si>
    <t xml:space="preserve">Ostali rashodi </t>
  </si>
  <si>
    <t>Ostali nespomenuti rashodi</t>
  </si>
  <si>
    <t>Ostali rashodi</t>
  </si>
  <si>
    <t>Kazne, penali i naknade štete</t>
  </si>
  <si>
    <t>Rashodi vezani uz financiranje povezanih neprofitnih organizacija</t>
  </si>
  <si>
    <t xml:space="preserve">UKUPNO RASHODI </t>
  </si>
  <si>
    <t>PRENESENI MANJAK PRIHODA ZA POKRIĆE (dio 5222)</t>
  </si>
  <si>
    <t>(PRIHODI + VIŠAK)-(RASHODI + MANJAK)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</si>
</sst>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21212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wrapText="1"/>
    </xf>
    <xf numFmtId="4" fontId="2" fillId="2" borderId="13" xfId="0" applyNumberFormat="1" applyFont="1" applyFill="1" applyBorder="1"/>
    <xf numFmtId="4" fontId="2" fillId="2" borderId="11" xfId="0" applyNumberFormat="1" applyFont="1" applyFill="1" applyBorder="1"/>
    <xf numFmtId="4" fontId="2" fillId="2" borderId="12" xfId="0" applyNumberFormat="1" applyFont="1" applyFill="1" applyBorder="1"/>
    <xf numFmtId="0" fontId="2" fillId="0" borderId="0" xfId="0" applyFont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wrapText="1"/>
    </xf>
    <xf numFmtId="4" fontId="1" fillId="0" borderId="17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1" fontId="1" fillId="0" borderId="0" xfId="0" applyNumberFormat="1" applyFont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wrapText="1"/>
    </xf>
    <xf numFmtId="4" fontId="2" fillId="2" borderId="17" xfId="0" applyNumberFormat="1" applyFont="1" applyFill="1" applyBorder="1"/>
    <xf numFmtId="4" fontId="2" fillId="2" borderId="15" xfId="0" applyNumberFormat="1" applyFont="1" applyFill="1" applyBorder="1"/>
    <xf numFmtId="4" fontId="2" fillId="2" borderId="16" xfId="0" applyNumberFormat="1" applyFont="1" applyFill="1" applyBorder="1"/>
    <xf numFmtId="4" fontId="1" fillId="0" borderId="17" xfId="0" applyNumberFormat="1" applyFont="1" applyBorder="1" applyAlignment="1">
      <alignment vertical="center"/>
    </xf>
    <xf numFmtId="4" fontId="5" fillId="0" borderId="15" xfId="0" applyNumberFormat="1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wrapText="1"/>
    </xf>
    <xf numFmtId="4" fontId="1" fillId="0" borderId="21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4" fontId="2" fillId="2" borderId="24" xfId="0" applyNumberFormat="1" applyFont="1" applyFill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/>
    </xf>
    <xf numFmtId="4" fontId="3" fillId="0" borderId="25" xfId="0" applyNumberFormat="1" applyFont="1" applyBorder="1" applyAlignment="1">
      <alignment horizontal="right" vertical="center"/>
    </xf>
    <xf numFmtId="4" fontId="2" fillId="2" borderId="2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2" borderId="27" xfId="0" applyFont="1" applyFill="1" applyBorder="1"/>
    <xf numFmtId="0" fontId="2" fillId="2" borderId="28" xfId="0" applyFont="1" applyFill="1" applyBorder="1"/>
    <xf numFmtId="0" fontId="2" fillId="2" borderId="29" xfId="0" applyFont="1" applyFill="1" applyBorder="1" applyAlignment="1">
      <alignment wrapText="1"/>
    </xf>
    <xf numFmtId="4" fontId="2" fillId="2" borderId="27" xfId="0" applyNumberFormat="1" applyFont="1" applyFill="1" applyBorder="1"/>
    <xf numFmtId="4" fontId="2" fillId="2" borderId="28" xfId="0" applyNumberFormat="1" applyFont="1" applyFill="1" applyBorder="1"/>
    <xf numFmtId="4" fontId="2" fillId="2" borderId="16" xfId="0" applyNumberFormat="1" applyFont="1" applyFill="1" applyBorder="1" applyAlignment="1">
      <alignment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30" xfId="0" applyFont="1" applyBorder="1" applyAlignment="1">
      <alignment wrapText="1"/>
    </xf>
    <xf numFmtId="4" fontId="1" fillId="0" borderId="14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30" xfId="0" applyFont="1" applyFill="1" applyBorder="1" applyAlignment="1">
      <alignment wrapText="1"/>
    </xf>
    <xf numFmtId="4" fontId="2" fillId="2" borderId="14" xfId="0" applyNumberFormat="1" applyFont="1" applyFill="1" applyBorder="1" applyAlignment="1">
      <alignment vertical="center"/>
    </xf>
    <xf numFmtId="4" fontId="2" fillId="2" borderId="15" xfId="0" applyNumberFormat="1" applyFont="1" applyFill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0" xfId="0" applyNumberFormat="1" applyFont="1"/>
    <xf numFmtId="0" fontId="2" fillId="0" borderId="14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31" xfId="0" applyFont="1" applyBorder="1" applyAlignment="1">
      <alignment wrapText="1"/>
    </xf>
    <xf numFmtId="4" fontId="1" fillId="0" borderId="18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2" fillId="2" borderId="25" xfId="0" applyNumberFormat="1" applyFont="1" applyFill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2" borderId="22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2" fillId="2" borderId="26" xfId="0" applyFont="1" applyFill="1" applyBorder="1" applyAlignment="1">
      <alignment horizontal="right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5754-B4EC-43B0-85C7-E56A9EC1F6E9}">
  <dimension ref="A1:F74"/>
  <sheetViews>
    <sheetView tabSelected="1" workbookViewId="0">
      <selection activeCell="E70" sqref="E70"/>
    </sheetView>
  </sheetViews>
  <sheetFormatPr defaultRowHeight="12.75" x14ac:dyDescent="0.2"/>
  <cols>
    <col min="1" max="1" width="4.5703125" style="1" customWidth="1"/>
    <col min="2" max="2" width="5" style="1" customWidth="1"/>
    <col min="3" max="3" width="35.5703125" style="1" customWidth="1"/>
    <col min="4" max="4" width="16.140625" style="1" customWidth="1"/>
    <col min="5" max="5" width="13.28515625" style="1" customWidth="1"/>
    <col min="6" max="6" width="15.28515625" style="1" customWidth="1"/>
    <col min="7" max="245" width="9.140625" style="1"/>
    <col min="246" max="246" width="4.5703125" style="1" customWidth="1"/>
    <col min="247" max="247" width="5" style="1" customWidth="1"/>
    <col min="248" max="248" width="35.5703125" style="1" customWidth="1"/>
    <col min="249" max="249" width="16.140625" style="1" customWidth="1"/>
    <col min="250" max="250" width="13.28515625" style="1" customWidth="1"/>
    <col min="251" max="251" width="15.28515625" style="1" customWidth="1"/>
    <col min="252" max="253" width="9.140625" style="1"/>
    <col min="254" max="254" width="9.85546875" style="1" bestFit="1" customWidth="1"/>
    <col min="255" max="256" width="10.85546875" style="1" customWidth="1"/>
    <col min="257" max="257" width="9.140625" style="1"/>
    <col min="258" max="259" width="10.140625" style="1" bestFit="1" customWidth="1"/>
    <col min="260" max="501" width="9.140625" style="1"/>
    <col min="502" max="502" width="4.5703125" style="1" customWidth="1"/>
    <col min="503" max="503" width="5" style="1" customWidth="1"/>
    <col min="504" max="504" width="35.5703125" style="1" customWidth="1"/>
    <col min="505" max="505" width="16.140625" style="1" customWidth="1"/>
    <col min="506" max="506" width="13.28515625" style="1" customWidth="1"/>
    <col min="507" max="507" width="15.28515625" style="1" customWidth="1"/>
    <col min="508" max="509" width="9.140625" style="1"/>
    <col min="510" max="510" width="9.85546875" style="1" bestFit="1" customWidth="1"/>
    <col min="511" max="512" width="10.85546875" style="1" customWidth="1"/>
    <col min="513" max="513" width="9.140625" style="1"/>
    <col min="514" max="515" width="10.140625" style="1" bestFit="1" customWidth="1"/>
    <col min="516" max="757" width="9.140625" style="1"/>
    <col min="758" max="758" width="4.5703125" style="1" customWidth="1"/>
    <col min="759" max="759" width="5" style="1" customWidth="1"/>
    <col min="760" max="760" width="35.5703125" style="1" customWidth="1"/>
    <col min="761" max="761" width="16.140625" style="1" customWidth="1"/>
    <col min="762" max="762" width="13.28515625" style="1" customWidth="1"/>
    <col min="763" max="763" width="15.28515625" style="1" customWidth="1"/>
    <col min="764" max="765" width="9.140625" style="1"/>
    <col min="766" max="766" width="9.85546875" style="1" bestFit="1" customWidth="1"/>
    <col min="767" max="768" width="10.85546875" style="1" customWidth="1"/>
    <col min="769" max="769" width="9.140625" style="1"/>
    <col min="770" max="771" width="10.140625" style="1" bestFit="1" customWidth="1"/>
    <col min="772" max="1013" width="9.140625" style="1"/>
    <col min="1014" max="1014" width="4.5703125" style="1" customWidth="1"/>
    <col min="1015" max="1015" width="5" style="1" customWidth="1"/>
    <col min="1016" max="1016" width="35.5703125" style="1" customWidth="1"/>
    <col min="1017" max="1017" width="16.140625" style="1" customWidth="1"/>
    <col min="1018" max="1018" width="13.28515625" style="1" customWidth="1"/>
    <col min="1019" max="1019" width="15.28515625" style="1" customWidth="1"/>
    <col min="1020" max="1021" width="9.140625" style="1"/>
    <col min="1022" max="1022" width="9.85546875" style="1" bestFit="1" customWidth="1"/>
    <col min="1023" max="1024" width="10.85546875" style="1" customWidth="1"/>
    <col min="1025" max="1025" width="9.140625" style="1"/>
    <col min="1026" max="1027" width="10.140625" style="1" bestFit="1" customWidth="1"/>
    <col min="1028" max="1269" width="9.140625" style="1"/>
    <col min="1270" max="1270" width="4.5703125" style="1" customWidth="1"/>
    <col min="1271" max="1271" width="5" style="1" customWidth="1"/>
    <col min="1272" max="1272" width="35.5703125" style="1" customWidth="1"/>
    <col min="1273" max="1273" width="16.140625" style="1" customWidth="1"/>
    <col min="1274" max="1274" width="13.28515625" style="1" customWidth="1"/>
    <col min="1275" max="1275" width="15.28515625" style="1" customWidth="1"/>
    <col min="1276" max="1277" width="9.140625" style="1"/>
    <col min="1278" max="1278" width="9.85546875" style="1" bestFit="1" customWidth="1"/>
    <col min="1279" max="1280" width="10.85546875" style="1" customWidth="1"/>
    <col min="1281" max="1281" width="9.140625" style="1"/>
    <col min="1282" max="1283" width="10.140625" style="1" bestFit="1" customWidth="1"/>
    <col min="1284" max="1525" width="9.140625" style="1"/>
    <col min="1526" max="1526" width="4.5703125" style="1" customWidth="1"/>
    <col min="1527" max="1527" width="5" style="1" customWidth="1"/>
    <col min="1528" max="1528" width="35.5703125" style="1" customWidth="1"/>
    <col min="1529" max="1529" width="16.140625" style="1" customWidth="1"/>
    <col min="1530" max="1530" width="13.28515625" style="1" customWidth="1"/>
    <col min="1531" max="1531" width="15.28515625" style="1" customWidth="1"/>
    <col min="1532" max="1533" width="9.140625" style="1"/>
    <col min="1534" max="1534" width="9.85546875" style="1" bestFit="1" customWidth="1"/>
    <col min="1535" max="1536" width="10.85546875" style="1" customWidth="1"/>
    <col min="1537" max="1537" width="9.140625" style="1"/>
    <col min="1538" max="1539" width="10.140625" style="1" bestFit="1" customWidth="1"/>
    <col min="1540" max="1781" width="9.140625" style="1"/>
    <col min="1782" max="1782" width="4.5703125" style="1" customWidth="1"/>
    <col min="1783" max="1783" width="5" style="1" customWidth="1"/>
    <col min="1784" max="1784" width="35.5703125" style="1" customWidth="1"/>
    <col min="1785" max="1785" width="16.140625" style="1" customWidth="1"/>
    <col min="1786" max="1786" width="13.28515625" style="1" customWidth="1"/>
    <col min="1787" max="1787" width="15.28515625" style="1" customWidth="1"/>
    <col min="1788" max="1789" width="9.140625" style="1"/>
    <col min="1790" max="1790" width="9.85546875" style="1" bestFit="1" customWidth="1"/>
    <col min="1791" max="1792" width="10.85546875" style="1" customWidth="1"/>
    <col min="1793" max="1793" width="9.140625" style="1"/>
    <col min="1794" max="1795" width="10.140625" style="1" bestFit="1" customWidth="1"/>
    <col min="1796" max="2037" width="9.140625" style="1"/>
    <col min="2038" max="2038" width="4.5703125" style="1" customWidth="1"/>
    <col min="2039" max="2039" width="5" style="1" customWidth="1"/>
    <col min="2040" max="2040" width="35.5703125" style="1" customWidth="1"/>
    <col min="2041" max="2041" width="16.140625" style="1" customWidth="1"/>
    <col min="2042" max="2042" width="13.28515625" style="1" customWidth="1"/>
    <col min="2043" max="2043" width="15.28515625" style="1" customWidth="1"/>
    <col min="2044" max="2045" width="9.140625" style="1"/>
    <col min="2046" max="2046" width="9.85546875" style="1" bestFit="1" customWidth="1"/>
    <col min="2047" max="2048" width="10.85546875" style="1" customWidth="1"/>
    <col min="2049" max="2049" width="9.140625" style="1"/>
    <col min="2050" max="2051" width="10.140625" style="1" bestFit="1" customWidth="1"/>
    <col min="2052" max="2293" width="9.140625" style="1"/>
    <col min="2294" max="2294" width="4.5703125" style="1" customWidth="1"/>
    <col min="2295" max="2295" width="5" style="1" customWidth="1"/>
    <col min="2296" max="2296" width="35.5703125" style="1" customWidth="1"/>
    <col min="2297" max="2297" width="16.140625" style="1" customWidth="1"/>
    <col min="2298" max="2298" width="13.28515625" style="1" customWidth="1"/>
    <col min="2299" max="2299" width="15.28515625" style="1" customWidth="1"/>
    <col min="2300" max="2301" width="9.140625" style="1"/>
    <col min="2302" max="2302" width="9.85546875" style="1" bestFit="1" customWidth="1"/>
    <col min="2303" max="2304" width="10.85546875" style="1" customWidth="1"/>
    <col min="2305" max="2305" width="9.140625" style="1"/>
    <col min="2306" max="2307" width="10.140625" style="1" bestFit="1" customWidth="1"/>
    <col min="2308" max="2549" width="9.140625" style="1"/>
    <col min="2550" max="2550" width="4.5703125" style="1" customWidth="1"/>
    <col min="2551" max="2551" width="5" style="1" customWidth="1"/>
    <col min="2552" max="2552" width="35.5703125" style="1" customWidth="1"/>
    <col min="2553" max="2553" width="16.140625" style="1" customWidth="1"/>
    <col min="2554" max="2554" width="13.28515625" style="1" customWidth="1"/>
    <col min="2555" max="2555" width="15.28515625" style="1" customWidth="1"/>
    <col min="2556" max="2557" width="9.140625" style="1"/>
    <col min="2558" max="2558" width="9.85546875" style="1" bestFit="1" customWidth="1"/>
    <col min="2559" max="2560" width="10.85546875" style="1" customWidth="1"/>
    <col min="2561" max="2561" width="9.140625" style="1"/>
    <col min="2562" max="2563" width="10.140625" style="1" bestFit="1" customWidth="1"/>
    <col min="2564" max="2805" width="9.140625" style="1"/>
    <col min="2806" max="2806" width="4.5703125" style="1" customWidth="1"/>
    <col min="2807" max="2807" width="5" style="1" customWidth="1"/>
    <col min="2808" max="2808" width="35.5703125" style="1" customWidth="1"/>
    <col min="2809" max="2809" width="16.140625" style="1" customWidth="1"/>
    <col min="2810" max="2810" width="13.28515625" style="1" customWidth="1"/>
    <col min="2811" max="2811" width="15.28515625" style="1" customWidth="1"/>
    <col min="2812" max="2813" width="9.140625" style="1"/>
    <col min="2814" max="2814" width="9.85546875" style="1" bestFit="1" customWidth="1"/>
    <col min="2815" max="2816" width="10.85546875" style="1" customWidth="1"/>
    <col min="2817" max="2817" width="9.140625" style="1"/>
    <col min="2818" max="2819" width="10.140625" style="1" bestFit="1" customWidth="1"/>
    <col min="2820" max="3061" width="9.140625" style="1"/>
    <col min="3062" max="3062" width="4.5703125" style="1" customWidth="1"/>
    <col min="3063" max="3063" width="5" style="1" customWidth="1"/>
    <col min="3064" max="3064" width="35.5703125" style="1" customWidth="1"/>
    <col min="3065" max="3065" width="16.140625" style="1" customWidth="1"/>
    <col min="3066" max="3066" width="13.28515625" style="1" customWidth="1"/>
    <col min="3067" max="3067" width="15.28515625" style="1" customWidth="1"/>
    <col min="3068" max="3069" width="9.140625" style="1"/>
    <col min="3070" max="3070" width="9.85546875" style="1" bestFit="1" customWidth="1"/>
    <col min="3071" max="3072" width="10.85546875" style="1" customWidth="1"/>
    <col min="3073" max="3073" width="9.140625" style="1"/>
    <col min="3074" max="3075" width="10.140625" style="1" bestFit="1" customWidth="1"/>
    <col min="3076" max="3317" width="9.140625" style="1"/>
    <col min="3318" max="3318" width="4.5703125" style="1" customWidth="1"/>
    <col min="3319" max="3319" width="5" style="1" customWidth="1"/>
    <col min="3320" max="3320" width="35.5703125" style="1" customWidth="1"/>
    <col min="3321" max="3321" width="16.140625" style="1" customWidth="1"/>
    <col min="3322" max="3322" width="13.28515625" style="1" customWidth="1"/>
    <col min="3323" max="3323" width="15.28515625" style="1" customWidth="1"/>
    <col min="3324" max="3325" width="9.140625" style="1"/>
    <col min="3326" max="3326" width="9.85546875" style="1" bestFit="1" customWidth="1"/>
    <col min="3327" max="3328" width="10.85546875" style="1" customWidth="1"/>
    <col min="3329" max="3329" width="9.140625" style="1"/>
    <col min="3330" max="3331" width="10.140625" style="1" bestFit="1" customWidth="1"/>
    <col min="3332" max="3573" width="9.140625" style="1"/>
    <col min="3574" max="3574" width="4.5703125" style="1" customWidth="1"/>
    <col min="3575" max="3575" width="5" style="1" customWidth="1"/>
    <col min="3576" max="3576" width="35.5703125" style="1" customWidth="1"/>
    <col min="3577" max="3577" width="16.140625" style="1" customWidth="1"/>
    <col min="3578" max="3578" width="13.28515625" style="1" customWidth="1"/>
    <col min="3579" max="3579" width="15.28515625" style="1" customWidth="1"/>
    <col min="3580" max="3581" width="9.140625" style="1"/>
    <col min="3582" max="3582" width="9.85546875" style="1" bestFit="1" customWidth="1"/>
    <col min="3583" max="3584" width="10.85546875" style="1" customWidth="1"/>
    <col min="3585" max="3585" width="9.140625" style="1"/>
    <col min="3586" max="3587" width="10.140625" style="1" bestFit="1" customWidth="1"/>
    <col min="3588" max="3829" width="9.140625" style="1"/>
    <col min="3830" max="3830" width="4.5703125" style="1" customWidth="1"/>
    <col min="3831" max="3831" width="5" style="1" customWidth="1"/>
    <col min="3832" max="3832" width="35.5703125" style="1" customWidth="1"/>
    <col min="3833" max="3833" width="16.140625" style="1" customWidth="1"/>
    <col min="3834" max="3834" width="13.28515625" style="1" customWidth="1"/>
    <col min="3835" max="3835" width="15.28515625" style="1" customWidth="1"/>
    <col min="3836" max="3837" width="9.140625" style="1"/>
    <col min="3838" max="3838" width="9.85546875" style="1" bestFit="1" customWidth="1"/>
    <col min="3839" max="3840" width="10.85546875" style="1" customWidth="1"/>
    <col min="3841" max="3841" width="9.140625" style="1"/>
    <col min="3842" max="3843" width="10.140625" style="1" bestFit="1" customWidth="1"/>
    <col min="3844" max="4085" width="9.140625" style="1"/>
    <col min="4086" max="4086" width="4.5703125" style="1" customWidth="1"/>
    <col min="4087" max="4087" width="5" style="1" customWidth="1"/>
    <col min="4088" max="4088" width="35.5703125" style="1" customWidth="1"/>
    <col min="4089" max="4089" width="16.140625" style="1" customWidth="1"/>
    <col min="4090" max="4090" width="13.28515625" style="1" customWidth="1"/>
    <col min="4091" max="4091" width="15.28515625" style="1" customWidth="1"/>
    <col min="4092" max="4093" width="9.140625" style="1"/>
    <col min="4094" max="4094" width="9.85546875" style="1" bestFit="1" customWidth="1"/>
    <col min="4095" max="4096" width="10.85546875" style="1" customWidth="1"/>
    <col min="4097" max="4097" width="9.140625" style="1"/>
    <col min="4098" max="4099" width="10.140625" style="1" bestFit="1" customWidth="1"/>
    <col min="4100" max="4341" width="9.140625" style="1"/>
    <col min="4342" max="4342" width="4.5703125" style="1" customWidth="1"/>
    <col min="4343" max="4343" width="5" style="1" customWidth="1"/>
    <col min="4344" max="4344" width="35.5703125" style="1" customWidth="1"/>
    <col min="4345" max="4345" width="16.140625" style="1" customWidth="1"/>
    <col min="4346" max="4346" width="13.28515625" style="1" customWidth="1"/>
    <col min="4347" max="4347" width="15.28515625" style="1" customWidth="1"/>
    <col min="4348" max="4349" width="9.140625" style="1"/>
    <col min="4350" max="4350" width="9.85546875" style="1" bestFit="1" customWidth="1"/>
    <col min="4351" max="4352" width="10.85546875" style="1" customWidth="1"/>
    <col min="4353" max="4353" width="9.140625" style="1"/>
    <col min="4354" max="4355" width="10.140625" style="1" bestFit="1" customWidth="1"/>
    <col min="4356" max="4597" width="9.140625" style="1"/>
    <col min="4598" max="4598" width="4.5703125" style="1" customWidth="1"/>
    <col min="4599" max="4599" width="5" style="1" customWidth="1"/>
    <col min="4600" max="4600" width="35.5703125" style="1" customWidth="1"/>
    <col min="4601" max="4601" width="16.140625" style="1" customWidth="1"/>
    <col min="4602" max="4602" width="13.28515625" style="1" customWidth="1"/>
    <col min="4603" max="4603" width="15.28515625" style="1" customWidth="1"/>
    <col min="4604" max="4605" width="9.140625" style="1"/>
    <col min="4606" max="4606" width="9.85546875" style="1" bestFit="1" customWidth="1"/>
    <col min="4607" max="4608" width="10.85546875" style="1" customWidth="1"/>
    <col min="4609" max="4609" width="9.140625" style="1"/>
    <col min="4610" max="4611" width="10.140625" style="1" bestFit="1" customWidth="1"/>
    <col min="4612" max="4853" width="9.140625" style="1"/>
    <col min="4854" max="4854" width="4.5703125" style="1" customWidth="1"/>
    <col min="4855" max="4855" width="5" style="1" customWidth="1"/>
    <col min="4856" max="4856" width="35.5703125" style="1" customWidth="1"/>
    <col min="4857" max="4857" width="16.140625" style="1" customWidth="1"/>
    <col min="4858" max="4858" width="13.28515625" style="1" customWidth="1"/>
    <col min="4859" max="4859" width="15.28515625" style="1" customWidth="1"/>
    <col min="4860" max="4861" width="9.140625" style="1"/>
    <col min="4862" max="4862" width="9.85546875" style="1" bestFit="1" customWidth="1"/>
    <col min="4863" max="4864" width="10.85546875" style="1" customWidth="1"/>
    <col min="4865" max="4865" width="9.140625" style="1"/>
    <col min="4866" max="4867" width="10.140625" style="1" bestFit="1" customWidth="1"/>
    <col min="4868" max="5109" width="9.140625" style="1"/>
    <col min="5110" max="5110" width="4.5703125" style="1" customWidth="1"/>
    <col min="5111" max="5111" width="5" style="1" customWidth="1"/>
    <col min="5112" max="5112" width="35.5703125" style="1" customWidth="1"/>
    <col min="5113" max="5113" width="16.140625" style="1" customWidth="1"/>
    <col min="5114" max="5114" width="13.28515625" style="1" customWidth="1"/>
    <col min="5115" max="5115" width="15.28515625" style="1" customWidth="1"/>
    <col min="5116" max="5117" width="9.140625" style="1"/>
    <col min="5118" max="5118" width="9.85546875" style="1" bestFit="1" customWidth="1"/>
    <col min="5119" max="5120" width="10.85546875" style="1" customWidth="1"/>
    <col min="5121" max="5121" width="9.140625" style="1"/>
    <col min="5122" max="5123" width="10.140625" style="1" bestFit="1" customWidth="1"/>
    <col min="5124" max="5365" width="9.140625" style="1"/>
    <col min="5366" max="5366" width="4.5703125" style="1" customWidth="1"/>
    <col min="5367" max="5367" width="5" style="1" customWidth="1"/>
    <col min="5368" max="5368" width="35.5703125" style="1" customWidth="1"/>
    <col min="5369" max="5369" width="16.140625" style="1" customWidth="1"/>
    <col min="5370" max="5370" width="13.28515625" style="1" customWidth="1"/>
    <col min="5371" max="5371" width="15.28515625" style="1" customWidth="1"/>
    <col min="5372" max="5373" width="9.140625" style="1"/>
    <col min="5374" max="5374" width="9.85546875" style="1" bestFit="1" customWidth="1"/>
    <col min="5375" max="5376" width="10.85546875" style="1" customWidth="1"/>
    <col min="5377" max="5377" width="9.140625" style="1"/>
    <col min="5378" max="5379" width="10.140625" style="1" bestFit="1" customWidth="1"/>
    <col min="5380" max="5621" width="9.140625" style="1"/>
    <col min="5622" max="5622" width="4.5703125" style="1" customWidth="1"/>
    <col min="5623" max="5623" width="5" style="1" customWidth="1"/>
    <col min="5624" max="5624" width="35.5703125" style="1" customWidth="1"/>
    <col min="5625" max="5625" width="16.140625" style="1" customWidth="1"/>
    <col min="5626" max="5626" width="13.28515625" style="1" customWidth="1"/>
    <col min="5627" max="5627" width="15.28515625" style="1" customWidth="1"/>
    <col min="5628" max="5629" width="9.140625" style="1"/>
    <col min="5630" max="5630" width="9.85546875" style="1" bestFit="1" customWidth="1"/>
    <col min="5631" max="5632" width="10.85546875" style="1" customWidth="1"/>
    <col min="5633" max="5633" width="9.140625" style="1"/>
    <col min="5634" max="5635" width="10.140625" style="1" bestFit="1" customWidth="1"/>
    <col min="5636" max="5877" width="9.140625" style="1"/>
    <col min="5878" max="5878" width="4.5703125" style="1" customWidth="1"/>
    <col min="5879" max="5879" width="5" style="1" customWidth="1"/>
    <col min="5880" max="5880" width="35.5703125" style="1" customWidth="1"/>
    <col min="5881" max="5881" width="16.140625" style="1" customWidth="1"/>
    <col min="5882" max="5882" width="13.28515625" style="1" customWidth="1"/>
    <col min="5883" max="5883" width="15.28515625" style="1" customWidth="1"/>
    <col min="5884" max="5885" width="9.140625" style="1"/>
    <col min="5886" max="5886" width="9.85546875" style="1" bestFit="1" customWidth="1"/>
    <col min="5887" max="5888" width="10.85546875" style="1" customWidth="1"/>
    <col min="5889" max="5889" width="9.140625" style="1"/>
    <col min="5890" max="5891" width="10.140625" style="1" bestFit="1" customWidth="1"/>
    <col min="5892" max="6133" width="9.140625" style="1"/>
    <col min="6134" max="6134" width="4.5703125" style="1" customWidth="1"/>
    <col min="6135" max="6135" width="5" style="1" customWidth="1"/>
    <col min="6136" max="6136" width="35.5703125" style="1" customWidth="1"/>
    <col min="6137" max="6137" width="16.140625" style="1" customWidth="1"/>
    <col min="6138" max="6138" width="13.28515625" style="1" customWidth="1"/>
    <col min="6139" max="6139" width="15.28515625" style="1" customWidth="1"/>
    <col min="6140" max="6141" width="9.140625" style="1"/>
    <col min="6142" max="6142" width="9.85546875" style="1" bestFit="1" customWidth="1"/>
    <col min="6143" max="6144" width="10.85546875" style="1" customWidth="1"/>
    <col min="6145" max="6145" width="9.140625" style="1"/>
    <col min="6146" max="6147" width="10.140625" style="1" bestFit="1" customWidth="1"/>
    <col min="6148" max="6389" width="9.140625" style="1"/>
    <col min="6390" max="6390" width="4.5703125" style="1" customWidth="1"/>
    <col min="6391" max="6391" width="5" style="1" customWidth="1"/>
    <col min="6392" max="6392" width="35.5703125" style="1" customWidth="1"/>
    <col min="6393" max="6393" width="16.140625" style="1" customWidth="1"/>
    <col min="6394" max="6394" width="13.28515625" style="1" customWidth="1"/>
    <col min="6395" max="6395" width="15.28515625" style="1" customWidth="1"/>
    <col min="6396" max="6397" width="9.140625" style="1"/>
    <col min="6398" max="6398" width="9.85546875" style="1" bestFit="1" customWidth="1"/>
    <col min="6399" max="6400" width="10.85546875" style="1" customWidth="1"/>
    <col min="6401" max="6401" width="9.140625" style="1"/>
    <col min="6402" max="6403" width="10.140625" style="1" bestFit="1" customWidth="1"/>
    <col min="6404" max="6645" width="9.140625" style="1"/>
    <col min="6646" max="6646" width="4.5703125" style="1" customWidth="1"/>
    <col min="6647" max="6647" width="5" style="1" customWidth="1"/>
    <col min="6648" max="6648" width="35.5703125" style="1" customWidth="1"/>
    <col min="6649" max="6649" width="16.140625" style="1" customWidth="1"/>
    <col min="6650" max="6650" width="13.28515625" style="1" customWidth="1"/>
    <col min="6651" max="6651" width="15.28515625" style="1" customWidth="1"/>
    <col min="6652" max="6653" width="9.140625" style="1"/>
    <col min="6654" max="6654" width="9.85546875" style="1" bestFit="1" customWidth="1"/>
    <col min="6655" max="6656" width="10.85546875" style="1" customWidth="1"/>
    <col min="6657" max="6657" width="9.140625" style="1"/>
    <col min="6658" max="6659" width="10.140625" style="1" bestFit="1" customWidth="1"/>
    <col min="6660" max="6901" width="9.140625" style="1"/>
    <col min="6902" max="6902" width="4.5703125" style="1" customWidth="1"/>
    <col min="6903" max="6903" width="5" style="1" customWidth="1"/>
    <col min="6904" max="6904" width="35.5703125" style="1" customWidth="1"/>
    <col min="6905" max="6905" width="16.140625" style="1" customWidth="1"/>
    <col min="6906" max="6906" width="13.28515625" style="1" customWidth="1"/>
    <col min="6907" max="6907" width="15.28515625" style="1" customWidth="1"/>
    <col min="6908" max="6909" width="9.140625" style="1"/>
    <col min="6910" max="6910" width="9.85546875" style="1" bestFit="1" customWidth="1"/>
    <col min="6911" max="6912" width="10.85546875" style="1" customWidth="1"/>
    <col min="6913" max="6913" width="9.140625" style="1"/>
    <col min="6914" max="6915" width="10.140625" style="1" bestFit="1" customWidth="1"/>
    <col min="6916" max="7157" width="9.140625" style="1"/>
    <col min="7158" max="7158" width="4.5703125" style="1" customWidth="1"/>
    <col min="7159" max="7159" width="5" style="1" customWidth="1"/>
    <col min="7160" max="7160" width="35.5703125" style="1" customWidth="1"/>
    <col min="7161" max="7161" width="16.140625" style="1" customWidth="1"/>
    <col min="7162" max="7162" width="13.28515625" style="1" customWidth="1"/>
    <col min="7163" max="7163" width="15.28515625" style="1" customWidth="1"/>
    <col min="7164" max="7165" width="9.140625" style="1"/>
    <col min="7166" max="7166" width="9.85546875" style="1" bestFit="1" customWidth="1"/>
    <col min="7167" max="7168" width="10.85546875" style="1" customWidth="1"/>
    <col min="7169" max="7169" width="9.140625" style="1"/>
    <col min="7170" max="7171" width="10.140625" style="1" bestFit="1" customWidth="1"/>
    <col min="7172" max="7413" width="9.140625" style="1"/>
    <col min="7414" max="7414" width="4.5703125" style="1" customWidth="1"/>
    <col min="7415" max="7415" width="5" style="1" customWidth="1"/>
    <col min="7416" max="7416" width="35.5703125" style="1" customWidth="1"/>
    <col min="7417" max="7417" width="16.140625" style="1" customWidth="1"/>
    <col min="7418" max="7418" width="13.28515625" style="1" customWidth="1"/>
    <col min="7419" max="7419" width="15.28515625" style="1" customWidth="1"/>
    <col min="7420" max="7421" width="9.140625" style="1"/>
    <col min="7422" max="7422" width="9.85546875" style="1" bestFit="1" customWidth="1"/>
    <col min="7423" max="7424" width="10.85546875" style="1" customWidth="1"/>
    <col min="7425" max="7425" width="9.140625" style="1"/>
    <col min="7426" max="7427" width="10.140625" style="1" bestFit="1" customWidth="1"/>
    <col min="7428" max="7669" width="9.140625" style="1"/>
    <col min="7670" max="7670" width="4.5703125" style="1" customWidth="1"/>
    <col min="7671" max="7671" width="5" style="1" customWidth="1"/>
    <col min="7672" max="7672" width="35.5703125" style="1" customWidth="1"/>
    <col min="7673" max="7673" width="16.140625" style="1" customWidth="1"/>
    <col min="7674" max="7674" width="13.28515625" style="1" customWidth="1"/>
    <col min="7675" max="7675" width="15.28515625" style="1" customWidth="1"/>
    <col min="7676" max="7677" width="9.140625" style="1"/>
    <col min="7678" max="7678" width="9.85546875" style="1" bestFit="1" customWidth="1"/>
    <col min="7679" max="7680" width="10.85546875" style="1" customWidth="1"/>
    <col min="7681" max="7681" width="9.140625" style="1"/>
    <col min="7682" max="7683" width="10.140625" style="1" bestFit="1" customWidth="1"/>
    <col min="7684" max="7925" width="9.140625" style="1"/>
    <col min="7926" max="7926" width="4.5703125" style="1" customWidth="1"/>
    <col min="7927" max="7927" width="5" style="1" customWidth="1"/>
    <col min="7928" max="7928" width="35.5703125" style="1" customWidth="1"/>
    <col min="7929" max="7929" width="16.140625" style="1" customWidth="1"/>
    <col min="7930" max="7930" width="13.28515625" style="1" customWidth="1"/>
    <col min="7931" max="7931" width="15.28515625" style="1" customWidth="1"/>
    <col min="7932" max="7933" width="9.140625" style="1"/>
    <col min="7934" max="7934" width="9.85546875" style="1" bestFit="1" customWidth="1"/>
    <col min="7935" max="7936" width="10.85546875" style="1" customWidth="1"/>
    <col min="7937" max="7937" width="9.140625" style="1"/>
    <col min="7938" max="7939" width="10.140625" style="1" bestFit="1" customWidth="1"/>
    <col min="7940" max="8181" width="9.140625" style="1"/>
    <col min="8182" max="8182" width="4.5703125" style="1" customWidth="1"/>
    <col min="8183" max="8183" width="5" style="1" customWidth="1"/>
    <col min="8184" max="8184" width="35.5703125" style="1" customWidth="1"/>
    <col min="8185" max="8185" width="16.140625" style="1" customWidth="1"/>
    <col min="8186" max="8186" width="13.28515625" style="1" customWidth="1"/>
    <col min="8187" max="8187" width="15.28515625" style="1" customWidth="1"/>
    <col min="8188" max="8189" width="9.140625" style="1"/>
    <col min="8190" max="8190" width="9.85546875" style="1" bestFit="1" customWidth="1"/>
    <col min="8191" max="8192" width="10.85546875" style="1" customWidth="1"/>
    <col min="8193" max="8193" width="9.140625" style="1"/>
    <col min="8194" max="8195" width="10.140625" style="1" bestFit="1" customWidth="1"/>
    <col min="8196" max="8437" width="9.140625" style="1"/>
    <col min="8438" max="8438" width="4.5703125" style="1" customWidth="1"/>
    <col min="8439" max="8439" width="5" style="1" customWidth="1"/>
    <col min="8440" max="8440" width="35.5703125" style="1" customWidth="1"/>
    <col min="8441" max="8441" width="16.140625" style="1" customWidth="1"/>
    <col min="8442" max="8442" width="13.28515625" style="1" customWidth="1"/>
    <col min="8443" max="8443" width="15.28515625" style="1" customWidth="1"/>
    <col min="8444" max="8445" width="9.140625" style="1"/>
    <col min="8446" max="8446" width="9.85546875" style="1" bestFit="1" customWidth="1"/>
    <col min="8447" max="8448" width="10.85546875" style="1" customWidth="1"/>
    <col min="8449" max="8449" width="9.140625" style="1"/>
    <col min="8450" max="8451" width="10.140625" style="1" bestFit="1" customWidth="1"/>
    <col min="8452" max="8693" width="9.140625" style="1"/>
    <col min="8694" max="8694" width="4.5703125" style="1" customWidth="1"/>
    <col min="8695" max="8695" width="5" style="1" customWidth="1"/>
    <col min="8696" max="8696" width="35.5703125" style="1" customWidth="1"/>
    <col min="8697" max="8697" width="16.140625" style="1" customWidth="1"/>
    <col min="8698" max="8698" width="13.28515625" style="1" customWidth="1"/>
    <col min="8699" max="8699" width="15.28515625" style="1" customWidth="1"/>
    <col min="8700" max="8701" width="9.140625" style="1"/>
    <col min="8702" max="8702" width="9.85546875" style="1" bestFit="1" customWidth="1"/>
    <col min="8703" max="8704" width="10.85546875" style="1" customWidth="1"/>
    <col min="8705" max="8705" width="9.140625" style="1"/>
    <col min="8706" max="8707" width="10.140625" style="1" bestFit="1" customWidth="1"/>
    <col min="8708" max="8949" width="9.140625" style="1"/>
    <col min="8950" max="8950" width="4.5703125" style="1" customWidth="1"/>
    <col min="8951" max="8951" width="5" style="1" customWidth="1"/>
    <col min="8952" max="8952" width="35.5703125" style="1" customWidth="1"/>
    <col min="8953" max="8953" width="16.140625" style="1" customWidth="1"/>
    <col min="8954" max="8954" width="13.28515625" style="1" customWidth="1"/>
    <col min="8955" max="8955" width="15.28515625" style="1" customWidth="1"/>
    <col min="8956" max="8957" width="9.140625" style="1"/>
    <col min="8958" max="8958" width="9.85546875" style="1" bestFit="1" customWidth="1"/>
    <col min="8959" max="8960" width="10.85546875" style="1" customWidth="1"/>
    <col min="8961" max="8961" width="9.140625" style="1"/>
    <col min="8962" max="8963" width="10.140625" style="1" bestFit="1" customWidth="1"/>
    <col min="8964" max="9205" width="9.140625" style="1"/>
    <col min="9206" max="9206" width="4.5703125" style="1" customWidth="1"/>
    <col min="9207" max="9207" width="5" style="1" customWidth="1"/>
    <col min="9208" max="9208" width="35.5703125" style="1" customWidth="1"/>
    <col min="9209" max="9209" width="16.140625" style="1" customWidth="1"/>
    <col min="9210" max="9210" width="13.28515625" style="1" customWidth="1"/>
    <col min="9211" max="9211" width="15.28515625" style="1" customWidth="1"/>
    <col min="9212" max="9213" width="9.140625" style="1"/>
    <col min="9214" max="9214" width="9.85546875" style="1" bestFit="1" customWidth="1"/>
    <col min="9215" max="9216" width="10.85546875" style="1" customWidth="1"/>
    <col min="9217" max="9217" width="9.140625" style="1"/>
    <col min="9218" max="9219" width="10.140625" style="1" bestFit="1" customWidth="1"/>
    <col min="9220" max="9461" width="9.140625" style="1"/>
    <col min="9462" max="9462" width="4.5703125" style="1" customWidth="1"/>
    <col min="9463" max="9463" width="5" style="1" customWidth="1"/>
    <col min="9464" max="9464" width="35.5703125" style="1" customWidth="1"/>
    <col min="9465" max="9465" width="16.140625" style="1" customWidth="1"/>
    <col min="9466" max="9466" width="13.28515625" style="1" customWidth="1"/>
    <col min="9467" max="9467" width="15.28515625" style="1" customWidth="1"/>
    <col min="9468" max="9469" width="9.140625" style="1"/>
    <col min="9470" max="9470" width="9.85546875" style="1" bestFit="1" customWidth="1"/>
    <col min="9471" max="9472" width="10.85546875" style="1" customWidth="1"/>
    <col min="9473" max="9473" width="9.140625" style="1"/>
    <col min="9474" max="9475" width="10.140625" style="1" bestFit="1" customWidth="1"/>
    <col min="9476" max="9717" width="9.140625" style="1"/>
    <col min="9718" max="9718" width="4.5703125" style="1" customWidth="1"/>
    <col min="9719" max="9719" width="5" style="1" customWidth="1"/>
    <col min="9720" max="9720" width="35.5703125" style="1" customWidth="1"/>
    <col min="9721" max="9721" width="16.140625" style="1" customWidth="1"/>
    <col min="9722" max="9722" width="13.28515625" style="1" customWidth="1"/>
    <col min="9723" max="9723" width="15.28515625" style="1" customWidth="1"/>
    <col min="9724" max="9725" width="9.140625" style="1"/>
    <col min="9726" max="9726" width="9.85546875" style="1" bestFit="1" customWidth="1"/>
    <col min="9727" max="9728" width="10.85546875" style="1" customWidth="1"/>
    <col min="9729" max="9729" width="9.140625" style="1"/>
    <col min="9730" max="9731" width="10.140625" style="1" bestFit="1" customWidth="1"/>
    <col min="9732" max="9973" width="9.140625" style="1"/>
    <col min="9974" max="9974" width="4.5703125" style="1" customWidth="1"/>
    <col min="9975" max="9975" width="5" style="1" customWidth="1"/>
    <col min="9976" max="9976" width="35.5703125" style="1" customWidth="1"/>
    <col min="9977" max="9977" width="16.140625" style="1" customWidth="1"/>
    <col min="9978" max="9978" width="13.28515625" style="1" customWidth="1"/>
    <col min="9979" max="9979" width="15.28515625" style="1" customWidth="1"/>
    <col min="9980" max="9981" width="9.140625" style="1"/>
    <col min="9982" max="9982" width="9.85546875" style="1" bestFit="1" customWidth="1"/>
    <col min="9983" max="9984" width="10.85546875" style="1" customWidth="1"/>
    <col min="9985" max="9985" width="9.140625" style="1"/>
    <col min="9986" max="9987" width="10.140625" style="1" bestFit="1" customWidth="1"/>
    <col min="9988" max="10229" width="9.140625" style="1"/>
    <col min="10230" max="10230" width="4.5703125" style="1" customWidth="1"/>
    <col min="10231" max="10231" width="5" style="1" customWidth="1"/>
    <col min="10232" max="10232" width="35.5703125" style="1" customWidth="1"/>
    <col min="10233" max="10233" width="16.140625" style="1" customWidth="1"/>
    <col min="10234" max="10234" width="13.28515625" style="1" customWidth="1"/>
    <col min="10235" max="10235" width="15.28515625" style="1" customWidth="1"/>
    <col min="10236" max="10237" width="9.140625" style="1"/>
    <col min="10238" max="10238" width="9.85546875" style="1" bestFit="1" customWidth="1"/>
    <col min="10239" max="10240" width="10.85546875" style="1" customWidth="1"/>
    <col min="10241" max="10241" width="9.140625" style="1"/>
    <col min="10242" max="10243" width="10.140625" style="1" bestFit="1" customWidth="1"/>
    <col min="10244" max="10485" width="9.140625" style="1"/>
    <col min="10486" max="10486" width="4.5703125" style="1" customWidth="1"/>
    <col min="10487" max="10487" width="5" style="1" customWidth="1"/>
    <col min="10488" max="10488" width="35.5703125" style="1" customWidth="1"/>
    <col min="10489" max="10489" width="16.140625" style="1" customWidth="1"/>
    <col min="10490" max="10490" width="13.28515625" style="1" customWidth="1"/>
    <col min="10491" max="10491" width="15.28515625" style="1" customWidth="1"/>
    <col min="10492" max="10493" width="9.140625" style="1"/>
    <col min="10494" max="10494" width="9.85546875" style="1" bestFit="1" customWidth="1"/>
    <col min="10495" max="10496" width="10.85546875" style="1" customWidth="1"/>
    <col min="10497" max="10497" width="9.140625" style="1"/>
    <col min="10498" max="10499" width="10.140625" style="1" bestFit="1" customWidth="1"/>
    <col min="10500" max="10741" width="9.140625" style="1"/>
    <col min="10742" max="10742" width="4.5703125" style="1" customWidth="1"/>
    <col min="10743" max="10743" width="5" style="1" customWidth="1"/>
    <col min="10744" max="10744" width="35.5703125" style="1" customWidth="1"/>
    <col min="10745" max="10745" width="16.140625" style="1" customWidth="1"/>
    <col min="10746" max="10746" width="13.28515625" style="1" customWidth="1"/>
    <col min="10747" max="10747" width="15.28515625" style="1" customWidth="1"/>
    <col min="10748" max="10749" width="9.140625" style="1"/>
    <col min="10750" max="10750" width="9.85546875" style="1" bestFit="1" customWidth="1"/>
    <col min="10751" max="10752" width="10.85546875" style="1" customWidth="1"/>
    <col min="10753" max="10753" width="9.140625" style="1"/>
    <col min="10754" max="10755" width="10.140625" style="1" bestFit="1" customWidth="1"/>
    <col min="10756" max="10997" width="9.140625" style="1"/>
    <col min="10998" max="10998" width="4.5703125" style="1" customWidth="1"/>
    <col min="10999" max="10999" width="5" style="1" customWidth="1"/>
    <col min="11000" max="11000" width="35.5703125" style="1" customWidth="1"/>
    <col min="11001" max="11001" width="16.140625" style="1" customWidth="1"/>
    <col min="11002" max="11002" width="13.28515625" style="1" customWidth="1"/>
    <col min="11003" max="11003" width="15.28515625" style="1" customWidth="1"/>
    <col min="11004" max="11005" width="9.140625" style="1"/>
    <col min="11006" max="11006" width="9.85546875" style="1" bestFit="1" customWidth="1"/>
    <col min="11007" max="11008" width="10.85546875" style="1" customWidth="1"/>
    <col min="11009" max="11009" width="9.140625" style="1"/>
    <col min="11010" max="11011" width="10.140625" style="1" bestFit="1" customWidth="1"/>
    <col min="11012" max="11253" width="9.140625" style="1"/>
    <col min="11254" max="11254" width="4.5703125" style="1" customWidth="1"/>
    <col min="11255" max="11255" width="5" style="1" customWidth="1"/>
    <col min="11256" max="11256" width="35.5703125" style="1" customWidth="1"/>
    <col min="11257" max="11257" width="16.140625" style="1" customWidth="1"/>
    <col min="11258" max="11258" width="13.28515625" style="1" customWidth="1"/>
    <col min="11259" max="11259" width="15.28515625" style="1" customWidth="1"/>
    <col min="11260" max="11261" width="9.140625" style="1"/>
    <col min="11262" max="11262" width="9.85546875" style="1" bestFit="1" customWidth="1"/>
    <col min="11263" max="11264" width="10.85546875" style="1" customWidth="1"/>
    <col min="11265" max="11265" width="9.140625" style="1"/>
    <col min="11266" max="11267" width="10.140625" style="1" bestFit="1" customWidth="1"/>
    <col min="11268" max="11509" width="9.140625" style="1"/>
    <col min="11510" max="11510" width="4.5703125" style="1" customWidth="1"/>
    <col min="11511" max="11511" width="5" style="1" customWidth="1"/>
    <col min="11512" max="11512" width="35.5703125" style="1" customWidth="1"/>
    <col min="11513" max="11513" width="16.140625" style="1" customWidth="1"/>
    <col min="11514" max="11514" width="13.28515625" style="1" customWidth="1"/>
    <col min="11515" max="11515" width="15.28515625" style="1" customWidth="1"/>
    <col min="11516" max="11517" width="9.140625" style="1"/>
    <col min="11518" max="11518" width="9.85546875" style="1" bestFit="1" customWidth="1"/>
    <col min="11519" max="11520" width="10.85546875" style="1" customWidth="1"/>
    <col min="11521" max="11521" width="9.140625" style="1"/>
    <col min="11522" max="11523" width="10.140625" style="1" bestFit="1" customWidth="1"/>
    <col min="11524" max="11765" width="9.140625" style="1"/>
    <col min="11766" max="11766" width="4.5703125" style="1" customWidth="1"/>
    <col min="11767" max="11767" width="5" style="1" customWidth="1"/>
    <col min="11768" max="11768" width="35.5703125" style="1" customWidth="1"/>
    <col min="11769" max="11769" width="16.140625" style="1" customWidth="1"/>
    <col min="11770" max="11770" width="13.28515625" style="1" customWidth="1"/>
    <col min="11771" max="11771" width="15.28515625" style="1" customWidth="1"/>
    <col min="11772" max="11773" width="9.140625" style="1"/>
    <col min="11774" max="11774" width="9.85546875" style="1" bestFit="1" customWidth="1"/>
    <col min="11775" max="11776" width="10.85546875" style="1" customWidth="1"/>
    <col min="11777" max="11777" width="9.140625" style="1"/>
    <col min="11778" max="11779" width="10.140625" style="1" bestFit="1" customWidth="1"/>
    <col min="11780" max="12021" width="9.140625" style="1"/>
    <col min="12022" max="12022" width="4.5703125" style="1" customWidth="1"/>
    <col min="12023" max="12023" width="5" style="1" customWidth="1"/>
    <col min="12024" max="12024" width="35.5703125" style="1" customWidth="1"/>
    <col min="12025" max="12025" width="16.140625" style="1" customWidth="1"/>
    <col min="12026" max="12026" width="13.28515625" style="1" customWidth="1"/>
    <col min="12027" max="12027" width="15.28515625" style="1" customWidth="1"/>
    <col min="12028" max="12029" width="9.140625" style="1"/>
    <col min="12030" max="12030" width="9.85546875" style="1" bestFit="1" customWidth="1"/>
    <col min="12031" max="12032" width="10.85546875" style="1" customWidth="1"/>
    <col min="12033" max="12033" width="9.140625" style="1"/>
    <col min="12034" max="12035" width="10.140625" style="1" bestFit="1" customWidth="1"/>
    <col min="12036" max="12277" width="9.140625" style="1"/>
    <col min="12278" max="12278" width="4.5703125" style="1" customWidth="1"/>
    <col min="12279" max="12279" width="5" style="1" customWidth="1"/>
    <col min="12280" max="12280" width="35.5703125" style="1" customWidth="1"/>
    <col min="12281" max="12281" width="16.140625" style="1" customWidth="1"/>
    <col min="12282" max="12282" width="13.28515625" style="1" customWidth="1"/>
    <col min="12283" max="12283" width="15.28515625" style="1" customWidth="1"/>
    <col min="12284" max="12285" width="9.140625" style="1"/>
    <col min="12286" max="12286" width="9.85546875" style="1" bestFit="1" customWidth="1"/>
    <col min="12287" max="12288" width="10.85546875" style="1" customWidth="1"/>
    <col min="12289" max="12289" width="9.140625" style="1"/>
    <col min="12290" max="12291" width="10.140625" style="1" bestFit="1" customWidth="1"/>
    <col min="12292" max="12533" width="9.140625" style="1"/>
    <col min="12534" max="12534" width="4.5703125" style="1" customWidth="1"/>
    <col min="12535" max="12535" width="5" style="1" customWidth="1"/>
    <col min="12536" max="12536" width="35.5703125" style="1" customWidth="1"/>
    <col min="12537" max="12537" width="16.140625" style="1" customWidth="1"/>
    <col min="12538" max="12538" width="13.28515625" style="1" customWidth="1"/>
    <col min="12539" max="12539" width="15.28515625" style="1" customWidth="1"/>
    <col min="12540" max="12541" width="9.140625" style="1"/>
    <col min="12542" max="12542" width="9.85546875" style="1" bestFit="1" customWidth="1"/>
    <col min="12543" max="12544" width="10.85546875" style="1" customWidth="1"/>
    <col min="12545" max="12545" width="9.140625" style="1"/>
    <col min="12546" max="12547" width="10.140625" style="1" bestFit="1" customWidth="1"/>
    <col min="12548" max="12789" width="9.140625" style="1"/>
    <col min="12790" max="12790" width="4.5703125" style="1" customWidth="1"/>
    <col min="12791" max="12791" width="5" style="1" customWidth="1"/>
    <col min="12792" max="12792" width="35.5703125" style="1" customWidth="1"/>
    <col min="12793" max="12793" width="16.140625" style="1" customWidth="1"/>
    <col min="12794" max="12794" width="13.28515625" style="1" customWidth="1"/>
    <col min="12795" max="12795" width="15.28515625" style="1" customWidth="1"/>
    <col min="12796" max="12797" width="9.140625" style="1"/>
    <col min="12798" max="12798" width="9.85546875" style="1" bestFit="1" customWidth="1"/>
    <col min="12799" max="12800" width="10.85546875" style="1" customWidth="1"/>
    <col min="12801" max="12801" width="9.140625" style="1"/>
    <col min="12802" max="12803" width="10.140625" style="1" bestFit="1" customWidth="1"/>
    <col min="12804" max="13045" width="9.140625" style="1"/>
    <col min="13046" max="13046" width="4.5703125" style="1" customWidth="1"/>
    <col min="13047" max="13047" width="5" style="1" customWidth="1"/>
    <col min="13048" max="13048" width="35.5703125" style="1" customWidth="1"/>
    <col min="13049" max="13049" width="16.140625" style="1" customWidth="1"/>
    <col min="13050" max="13050" width="13.28515625" style="1" customWidth="1"/>
    <col min="13051" max="13051" width="15.28515625" style="1" customWidth="1"/>
    <col min="13052" max="13053" width="9.140625" style="1"/>
    <col min="13054" max="13054" width="9.85546875" style="1" bestFit="1" customWidth="1"/>
    <col min="13055" max="13056" width="10.85546875" style="1" customWidth="1"/>
    <col min="13057" max="13057" width="9.140625" style="1"/>
    <col min="13058" max="13059" width="10.140625" style="1" bestFit="1" customWidth="1"/>
    <col min="13060" max="13301" width="9.140625" style="1"/>
    <col min="13302" max="13302" width="4.5703125" style="1" customWidth="1"/>
    <col min="13303" max="13303" width="5" style="1" customWidth="1"/>
    <col min="13304" max="13304" width="35.5703125" style="1" customWidth="1"/>
    <col min="13305" max="13305" width="16.140625" style="1" customWidth="1"/>
    <col min="13306" max="13306" width="13.28515625" style="1" customWidth="1"/>
    <col min="13307" max="13307" width="15.28515625" style="1" customWidth="1"/>
    <col min="13308" max="13309" width="9.140625" style="1"/>
    <col min="13310" max="13310" width="9.85546875" style="1" bestFit="1" customWidth="1"/>
    <col min="13311" max="13312" width="10.85546875" style="1" customWidth="1"/>
    <col min="13313" max="13313" width="9.140625" style="1"/>
    <col min="13314" max="13315" width="10.140625" style="1" bestFit="1" customWidth="1"/>
    <col min="13316" max="13557" width="9.140625" style="1"/>
    <col min="13558" max="13558" width="4.5703125" style="1" customWidth="1"/>
    <col min="13559" max="13559" width="5" style="1" customWidth="1"/>
    <col min="13560" max="13560" width="35.5703125" style="1" customWidth="1"/>
    <col min="13561" max="13561" width="16.140625" style="1" customWidth="1"/>
    <col min="13562" max="13562" width="13.28515625" style="1" customWidth="1"/>
    <col min="13563" max="13563" width="15.28515625" style="1" customWidth="1"/>
    <col min="13564" max="13565" width="9.140625" style="1"/>
    <col min="13566" max="13566" width="9.85546875" style="1" bestFit="1" customWidth="1"/>
    <col min="13567" max="13568" width="10.85546875" style="1" customWidth="1"/>
    <col min="13569" max="13569" width="9.140625" style="1"/>
    <col min="13570" max="13571" width="10.140625" style="1" bestFit="1" customWidth="1"/>
    <col min="13572" max="13813" width="9.140625" style="1"/>
    <col min="13814" max="13814" width="4.5703125" style="1" customWidth="1"/>
    <col min="13815" max="13815" width="5" style="1" customWidth="1"/>
    <col min="13816" max="13816" width="35.5703125" style="1" customWidth="1"/>
    <col min="13817" max="13817" width="16.140625" style="1" customWidth="1"/>
    <col min="13818" max="13818" width="13.28515625" style="1" customWidth="1"/>
    <col min="13819" max="13819" width="15.28515625" style="1" customWidth="1"/>
    <col min="13820" max="13821" width="9.140625" style="1"/>
    <col min="13822" max="13822" width="9.85546875" style="1" bestFit="1" customWidth="1"/>
    <col min="13823" max="13824" width="10.85546875" style="1" customWidth="1"/>
    <col min="13825" max="13825" width="9.140625" style="1"/>
    <col min="13826" max="13827" width="10.140625" style="1" bestFit="1" customWidth="1"/>
    <col min="13828" max="14069" width="9.140625" style="1"/>
    <col min="14070" max="14070" width="4.5703125" style="1" customWidth="1"/>
    <col min="14071" max="14071" width="5" style="1" customWidth="1"/>
    <col min="14072" max="14072" width="35.5703125" style="1" customWidth="1"/>
    <col min="14073" max="14073" width="16.140625" style="1" customWidth="1"/>
    <col min="14074" max="14074" width="13.28515625" style="1" customWidth="1"/>
    <col min="14075" max="14075" width="15.28515625" style="1" customWidth="1"/>
    <col min="14076" max="14077" width="9.140625" style="1"/>
    <col min="14078" max="14078" width="9.85546875" style="1" bestFit="1" customWidth="1"/>
    <col min="14079" max="14080" width="10.85546875" style="1" customWidth="1"/>
    <col min="14081" max="14081" width="9.140625" style="1"/>
    <col min="14082" max="14083" width="10.140625" style="1" bestFit="1" customWidth="1"/>
    <col min="14084" max="14325" width="9.140625" style="1"/>
    <col min="14326" max="14326" width="4.5703125" style="1" customWidth="1"/>
    <col min="14327" max="14327" width="5" style="1" customWidth="1"/>
    <col min="14328" max="14328" width="35.5703125" style="1" customWidth="1"/>
    <col min="14329" max="14329" width="16.140625" style="1" customWidth="1"/>
    <col min="14330" max="14330" width="13.28515625" style="1" customWidth="1"/>
    <col min="14331" max="14331" width="15.28515625" style="1" customWidth="1"/>
    <col min="14332" max="14333" width="9.140625" style="1"/>
    <col min="14334" max="14334" width="9.85546875" style="1" bestFit="1" customWidth="1"/>
    <col min="14335" max="14336" width="10.85546875" style="1" customWidth="1"/>
    <col min="14337" max="14337" width="9.140625" style="1"/>
    <col min="14338" max="14339" width="10.140625" style="1" bestFit="1" customWidth="1"/>
    <col min="14340" max="14581" width="9.140625" style="1"/>
    <col min="14582" max="14582" width="4.5703125" style="1" customWidth="1"/>
    <col min="14583" max="14583" width="5" style="1" customWidth="1"/>
    <col min="14584" max="14584" width="35.5703125" style="1" customWidth="1"/>
    <col min="14585" max="14585" width="16.140625" style="1" customWidth="1"/>
    <col min="14586" max="14586" width="13.28515625" style="1" customWidth="1"/>
    <col min="14587" max="14587" width="15.28515625" style="1" customWidth="1"/>
    <col min="14588" max="14589" width="9.140625" style="1"/>
    <col min="14590" max="14590" width="9.85546875" style="1" bestFit="1" customWidth="1"/>
    <col min="14591" max="14592" width="10.85546875" style="1" customWidth="1"/>
    <col min="14593" max="14593" width="9.140625" style="1"/>
    <col min="14594" max="14595" width="10.140625" style="1" bestFit="1" customWidth="1"/>
    <col min="14596" max="14837" width="9.140625" style="1"/>
    <col min="14838" max="14838" width="4.5703125" style="1" customWidth="1"/>
    <col min="14839" max="14839" width="5" style="1" customWidth="1"/>
    <col min="14840" max="14840" width="35.5703125" style="1" customWidth="1"/>
    <col min="14841" max="14841" width="16.140625" style="1" customWidth="1"/>
    <col min="14842" max="14842" width="13.28515625" style="1" customWidth="1"/>
    <col min="14843" max="14843" width="15.28515625" style="1" customWidth="1"/>
    <col min="14844" max="14845" width="9.140625" style="1"/>
    <col min="14846" max="14846" width="9.85546875" style="1" bestFit="1" customWidth="1"/>
    <col min="14847" max="14848" width="10.85546875" style="1" customWidth="1"/>
    <col min="14849" max="14849" width="9.140625" style="1"/>
    <col min="14850" max="14851" width="10.140625" style="1" bestFit="1" customWidth="1"/>
    <col min="14852" max="15093" width="9.140625" style="1"/>
    <col min="15094" max="15094" width="4.5703125" style="1" customWidth="1"/>
    <col min="15095" max="15095" width="5" style="1" customWidth="1"/>
    <col min="15096" max="15096" width="35.5703125" style="1" customWidth="1"/>
    <col min="15097" max="15097" width="16.140625" style="1" customWidth="1"/>
    <col min="15098" max="15098" width="13.28515625" style="1" customWidth="1"/>
    <col min="15099" max="15099" width="15.28515625" style="1" customWidth="1"/>
    <col min="15100" max="15101" width="9.140625" style="1"/>
    <col min="15102" max="15102" width="9.85546875" style="1" bestFit="1" customWidth="1"/>
    <col min="15103" max="15104" width="10.85546875" style="1" customWidth="1"/>
    <col min="15105" max="15105" width="9.140625" style="1"/>
    <col min="15106" max="15107" width="10.140625" style="1" bestFit="1" customWidth="1"/>
    <col min="15108" max="15349" width="9.140625" style="1"/>
    <col min="15350" max="15350" width="4.5703125" style="1" customWidth="1"/>
    <col min="15351" max="15351" width="5" style="1" customWidth="1"/>
    <col min="15352" max="15352" width="35.5703125" style="1" customWidth="1"/>
    <col min="15353" max="15353" width="16.140625" style="1" customWidth="1"/>
    <col min="15354" max="15354" width="13.28515625" style="1" customWidth="1"/>
    <col min="15355" max="15355" width="15.28515625" style="1" customWidth="1"/>
    <col min="15356" max="15357" width="9.140625" style="1"/>
    <col min="15358" max="15358" width="9.85546875" style="1" bestFit="1" customWidth="1"/>
    <col min="15359" max="15360" width="10.85546875" style="1" customWidth="1"/>
    <col min="15361" max="15361" width="9.140625" style="1"/>
    <col min="15362" max="15363" width="10.140625" style="1" bestFit="1" customWidth="1"/>
    <col min="15364" max="15605" width="9.140625" style="1"/>
    <col min="15606" max="15606" width="4.5703125" style="1" customWidth="1"/>
    <col min="15607" max="15607" width="5" style="1" customWidth="1"/>
    <col min="15608" max="15608" width="35.5703125" style="1" customWidth="1"/>
    <col min="15609" max="15609" width="16.140625" style="1" customWidth="1"/>
    <col min="15610" max="15610" width="13.28515625" style="1" customWidth="1"/>
    <col min="15611" max="15611" width="15.28515625" style="1" customWidth="1"/>
    <col min="15612" max="15613" width="9.140625" style="1"/>
    <col min="15614" max="15614" width="9.85546875" style="1" bestFit="1" customWidth="1"/>
    <col min="15615" max="15616" width="10.85546875" style="1" customWidth="1"/>
    <col min="15617" max="15617" width="9.140625" style="1"/>
    <col min="15618" max="15619" width="10.140625" style="1" bestFit="1" customWidth="1"/>
    <col min="15620" max="15861" width="9.140625" style="1"/>
    <col min="15862" max="15862" width="4.5703125" style="1" customWidth="1"/>
    <col min="15863" max="15863" width="5" style="1" customWidth="1"/>
    <col min="15864" max="15864" width="35.5703125" style="1" customWidth="1"/>
    <col min="15865" max="15865" width="16.140625" style="1" customWidth="1"/>
    <col min="15866" max="15866" width="13.28515625" style="1" customWidth="1"/>
    <col min="15867" max="15867" width="15.28515625" style="1" customWidth="1"/>
    <col min="15868" max="15869" width="9.140625" style="1"/>
    <col min="15870" max="15870" width="9.85546875" style="1" bestFit="1" customWidth="1"/>
    <col min="15871" max="15872" width="10.85546875" style="1" customWidth="1"/>
    <col min="15873" max="15873" width="9.140625" style="1"/>
    <col min="15874" max="15875" width="10.140625" style="1" bestFit="1" customWidth="1"/>
    <col min="15876" max="16117" width="9.140625" style="1"/>
    <col min="16118" max="16118" width="4.5703125" style="1" customWidth="1"/>
    <col min="16119" max="16119" width="5" style="1" customWidth="1"/>
    <col min="16120" max="16120" width="35.5703125" style="1" customWidth="1"/>
    <col min="16121" max="16121" width="16.140625" style="1" customWidth="1"/>
    <col min="16122" max="16122" width="13.28515625" style="1" customWidth="1"/>
    <col min="16123" max="16123" width="15.28515625" style="1" customWidth="1"/>
    <col min="16124" max="16125" width="9.140625" style="1"/>
    <col min="16126" max="16126" width="9.85546875" style="1" bestFit="1" customWidth="1"/>
    <col min="16127" max="16128" width="10.85546875" style="1" customWidth="1"/>
    <col min="16129" max="16129" width="9.140625" style="1"/>
    <col min="16130" max="16131" width="10.140625" style="1" bestFit="1" customWidth="1"/>
    <col min="16132" max="16384" width="9.140625" style="1"/>
  </cols>
  <sheetData>
    <row r="1" spans="1:6" x14ac:dyDescent="0.2">
      <c r="B1" s="80" t="s">
        <v>0</v>
      </c>
      <c r="C1" s="80"/>
      <c r="D1" s="80"/>
      <c r="E1" s="80"/>
      <c r="F1" s="80"/>
    </row>
    <row r="2" spans="1:6" ht="13.5" thickBot="1" x14ac:dyDescent="0.25"/>
    <row r="3" spans="1:6" ht="13.5" thickTop="1" x14ac:dyDescent="0.2">
      <c r="A3" s="81" t="s">
        <v>1</v>
      </c>
      <c r="B3" s="82"/>
      <c r="C3" s="82" t="s">
        <v>2</v>
      </c>
      <c r="D3" s="82" t="s">
        <v>3</v>
      </c>
      <c r="E3" s="82"/>
      <c r="F3" s="85"/>
    </row>
    <row r="4" spans="1:6" ht="39" thickBot="1" x14ac:dyDescent="0.25">
      <c r="A4" s="83"/>
      <c r="B4" s="84"/>
      <c r="C4" s="84"/>
      <c r="D4" s="2" t="s">
        <v>4</v>
      </c>
      <c r="E4" s="2" t="s">
        <v>5</v>
      </c>
      <c r="F4" s="3" t="s">
        <v>6</v>
      </c>
    </row>
    <row r="5" spans="1:6" ht="14.25" thickTop="1" thickBot="1" x14ac:dyDescent="0.25">
      <c r="A5" s="86" t="s">
        <v>7</v>
      </c>
      <c r="B5" s="87"/>
      <c r="C5" s="87"/>
      <c r="D5" s="87"/>
      <c r="E5" s="87"/>
      <c r="F5" s="88"/>
    </row>
    <row r="6" spans="1:6" s="10" customFormat="1" ht="13.5" thickTop="1" x14ac:dyDescent="0.2">
      <c r="A6" s="4">
        <v>31</v>
      </c>
      <c r="B6" s="5"/>
      <c r="C6" s="6" t="s">
        <v>8</v>
      </c>
      <c r="D6" s="7">
        <f>SUM(D7)</f>
        <v>0</v>
      </c>
      <c r="E6" s="8">
        <f>SUM(E7)</f>
        <v>0</v>
      </c>
      <c r="F6" s="9">
        <f t="shared" ref="F6:F11" si="0">SUM(D6:E6)</f>
        <v>0</v>
      </c>
    </row>
    <row r="7" spans="1:6" x14ac:dyDescent="0.2">
      <c r="A7" s="11"/>
      <c r="B7" s="12">
        <v>311</v>
      </c>
      <c r="C7" s="13" t="s">
        <v>8</v>
      </c>
      <c r="D7" s="14"/>
      <c r="E7" s="15"/>
      <c r="F7" s="16">
        <f t="shared" si="0"/>
        <v>0</v>
      </c>
    </row>
    <row r="8" spans="1:6" s="10" customFormat="1" x14ac:dyDescent="0.2">
      <c r="A8" s="18">
        <v>32</v>
      </c>
      <c r="B8" s="19"/>
      <c r="C8" s="20" t="s">
        <v>9</v>
      </c>
      <c r="D8" s="21">
        <f>SUM(D9)</f>
        <v>0</v>
      </c>
      <c r="E8" s="22">
        <f>SUM(E9)</f>
        <v>0</v>
      </c>
      <c r="F8" s="23">
        <f t="shared" si="0"/>
        <v>0</v>
      </c>
    </row>
    <row r="9" spans="1:6" x14ac:dyDescent="0.2">
      <c r="A9" s="11"/>
      <c r="B9" s="12">
        <v>321</v>
      </c>
      <c r="C9" s="13" t="s">
        <v>9</v>
      </c>
      <c r="D9" s="14"/>
      <c r="E9" s="15"/>
      <c r="F9" s="16">
        <f t="shared" si="0"/>
        <v>0</v>
      </c>
    </row>
    <row r="10" spans="1:6" s="10" customFormat="1" x14ac:dyDescent="0.2">
      <c r="A10" s="18">
        <v>33</v>
      </c>
      <c r="B10" s="19"/>
      <c r="C10" s="20" t="s">
        <v>10</v>
      </c>
      <c r="D10" s="21">
        <f>SUM(D11)</f>
        <v>0</v>
      </c>
      <c r="E10" s="22">
        <f>SUM(E11)</f>
        <v>0</v>
      </c>
      <c r="F10" s="23">
        <f t="shared" si="0"/>
        <v>0</v>
      </c>
    </row>
    <row r="11" spans="1:6" x14ac:dyDescent="0.2">
      <c r="A11" s="11"/>
      <c r="B11" s="12">
        <v>331</v>
      </c>
      <c r="C11" s="13" t="s">
        <v>10</v>
      </c>
      <c r="D11" s="14"/>
      <c r="E11" s="15"/>
      <c r="F11" s="16">
        <f t="shared" si="0"/>
        <v>0</v>
      </c>
    </row>
    <row r="12" spans="1:6" s="10" customFormat="1" x14ac:dyDescent="0.2">
      <c r="A12" s="18">
        <v>34</v>
      </c>
      <c r="B12" s="19"/>
      <c r="C12" s="20" t="s">
        <v>11</v>
      </c>
      <c r="D12" s="21">
        <f>SUM(D13:D14)</f>
        <v>0.04</v>
      </c>
      <c r="E12" s="22">
        <f>SUM(E13:E14)</f>
        <v>0.17</v>
      </c>
      <c r="F12" s="23">
        <f>D12-E12</f>
        <v>-0.13</v>
      </c>
    </row>
    <row r="13" spans="1:6" x14ac:dyDescent="0.2">
      <c r="A13" s="11"/>
      <c r="B13" s="12">
        <v>341</v>
      </c>
      <c r="C13" s="13" t="s">
        <v>12</v>
      </c>
      <c r="D13" s="14">
        <v>0.04</v>
      </c>
      <c r="E13" s="15">
        <v>0.17</v>
      </c>
      <c r="F13" s="16">
        <f>D13-E13</f>
        <v>-0.13</v>
      </c>
    </row>
    <row r="14" spans="1:6" x14ac:dyDescent="0.2">
      <c r="A14" s="11"/>
      <c r="B14" s="12">
        <v>342</v>
      </c>
      <c r="C14" s="13" t="s">
        <v>13</v>
      </c>
      <c r="D14" s="14">
        <v>0</v>
      </c>
      <c r="E14" s="15">
        <v>0</v>
      </c>
      <c r="F14" s="16">
        <f>SUM(D14:E14)</f>
        <v>0</v>
      </c>
    </row>
    <row r="15" spans="1:6" s="10" customFormat="1" x14ac:dyDescent="0.2">
      <c r="A15" s="18">
        <v>35</v>
      </c>
      <c r="B15" s="19"/>
      <c r="C15" s="20" t="s">
        <v>14</v>
      </c>
      <c r="D15" s="21">
        <f>SUM(D16:D23)</f>
        <v>1261575.8500000001</v>
      </c>
      <c r="E15" s="22">
        <f>SUM(E16:E23)</f>
        <v>1268847.52</v>
      </c>
      <c r="F15" s="23">
        <f>D15-E15</f>
        <v>-7271.6699999999255</v>
      </c>
    </row>
    <row r="16" spans="1:6" x14ac:dyDescent="0.2">
      <c r="A16" s="11"/>
      <c r="B16" s="12">
        <v>351</v>
      </c>
      <c r="C16" s="13" t="s">
        <v>15</v>
      </c>
      <c r="D16" s="14">
        <v>26546</v>
      </c>
      <c r="E16" s="15">
        <v>26546</v>
      </c>
      <c r="F16" s="16">
        <f>D16-E16</f>
        <v>0</v>
      </c>
    </row>
    <row r="17" spans="1:6" ht="25.5" x14ac:dyDescent="0.2">
      <c r="A17" s="11"/>
      <c r="B17" s="12">
        <v>352</v>
      </c>
      <c r="C17" s="13" t="s">
        <v>16</v>
      </c>
      <c r="D17" s="14"/>
      <c r="E17" s="15"/>
      <c r="F17" s="16">
        <f>D17-E17</f>
        <v>0</v>
      </c>
    </row>
    <row r="18" spans="1:6" ht="25.5" x14ac:dyDescent="0.2">
      <c r="A18" s="11"/>
      <c r="B18" s="12">
        <v>352</v>
      </c>
      <c r="C18" s="13" t="s">
        <v>16</v>
      </c>
      <c r="D18" s="14">
        <v>963511.8</v>
      </c>
      <c r="E18" s="15">
        <f>633984.12+336574.35</f>
        <v>970558.47</v>
      </c>
      <c r="F18" s="16">
        <f>D18-E18</f>
        <v>-7046.6699999999255</v>
      </c>
    </row>
    <row r="19" spans="1:6" x14ac:dyDescent="0.2">
      <c r="A19" s="11"/>
      <c r="B19" s="12">
        <v>352</v>
      </c>
      <c r="C19" s="13" t="s">
        <v>17</v>
      </c>
      <c r="D19" s="24"/>
      <c r="E19" s="15"/>
      <c r="F19" s="16"/>
    </row>
    <row r="20" spans="1:6" x14ac:dyDescent="0.2">
      <c r="A20" s="11"/>
      <c r="B20" s="12">
        <v>352</v>
      </c>
      <c r="C20" s="13" t="s">
        <v>18</v>
      </c>
      <c r="D20" s="24">
        <v>271518.05</v>
      </c>
      <c r="E20" s="15">
        <f>197997.92+73520.13</f>
        <v>271518.05000000005</v>
      </c>
      <c r="F20" s="16">
        <f>D20-E20</f>
        <v>0</v>
      </c>
    </row>
    <row r="21" spans="1:6" x14ac:dyDescent="0.2">
      <c r="A21" s="11"/>
      <c r="B21" s="12">
        <v>354</v>
      </c>
      <c r="C21" s="13" t="s">
        <v>19</v>
      </c>
      <c r="D21" s="14"/>
      <c r="E21" s="15"/>
      <c r="F21" s="16">
        <f>SUM(D21:E21)</f>
        <v>0</v>
      </c>
    </row>
    <row r="22" spans="1:6" x14ac:dyDescent="0.2">
      <c r="A22" s="11"/>
      <c r="B22" s="12">
        <v>355</v>
      </c>
      <c r="C22" s="13" t="s">
        <v>20</v>
      </c>
      <c r="D22" s="14"/>
      <c r="E22" s="15"/>
      <c r="F22" s="16">
        <f>SUM(D22:E22)</f>
        <v>0</v>
      </c>
    </row>
    <row r="23" spans="1:6" x14ac:dyDescent="0.2">
      <c r="A23" s="11"/>
      <c r="B23" s="12">
        <v>353</v>
      </c>
      <c r="C23" s="13" t="s">
        <v>21</v>
      </c>
      <c r="D23" s="14">
        <v>0</v>
      </c>
      <c r="E23" s="15">
        <v>225</v>
      </c>
      <c r="F23" s="16">
        <f>D23-E23</f>
        <v>-225</v>
      </c>
    </row>
    <row r="24" spans="1:6" s="10" customFormat="1" x14ac:dyDescent="0.2">
      <c r="A24" s="18">
        <v>36</v>
      </c>
      <c r="B24" s="19"/>
      <c r="C24" s="20" t="s">
        <v>22</v>
      </c>
      <c r="D24" s="21">
        <f>SUM(D25:D28)</f>
        <v>1370.68</v>
      </c>
      <c r="E24" s="22">
        <f>SUM(E25:E28)</f>
        <v>1370.69</v>
      </c>
      <c r="F24" s="23">
        <f>D24-E24</f>
        <v>-9.9999999999909051E-3</v>
      </c>
    </row>
    <row r="25" spans="1:6" x14ac:dyDescent="0.2">
      <c r="A25" s="11"/>
      <c r="B25" s="12">
        <v>361</v>
      </c>
      <c r="C25" s="13" t="s">
        <v>23</v>
      </c>
      <c r="D25" s="14">
        <v>1370.68</v>
      </c>
      <c r="E25" s="15">
        <v>1370.68</v>
      </c>
      <c r="F25" s="16">
        <f>D25-E25</f>
        <v>0</v>
      </c>
    </row>
    <row r="26" spans="1:6" x14ac:dyDescent="0.2">
      <c r="A26" s="11"/>
      <c r="B26" s="12">
        <v>361</v>
      </c>
      <c r="C26" s="13" t="s">
        <v>24</v>
      </c>
      <c r="D26" s="14"/>
      <c r="E26" s="15"/>
      <c r="F26" s="16">
        <f>D26-E26</f>
        <v>0</v>
      </c>
    </row>
    <row r="27" spans="1:6" x14ac:dyDescent="0.2">
      <c r="A27" s="11"/>
      <c r="B27" s="12">
        <v>363</v>
      </c>
      <c r="C27" s="13" t="s">
        <v>25</v>
      </c>
      <c r="D27" s="14"/>
      <c r="E27" s="15"/>
      <c r="F27" s="16">
        <f>SUM(D27:E27)</f>
        <v>0</v>
      </c>
    </row>
    <row r="28" spans="1:6" x14ac:dyDescent="0.2">
      <c r="A28" s="11"/>
      <c r="B28" s="12">
        <v>363</v>
      </c>
      <c r="C28" s="13" t="s">
        <v>25</v>
      </c>
      <c r="D28" s="14">
        <v>0</v>
      </c>
      <c r="E28" s="25">
        <v>0.01</v>
      </c>
      <c r="F28" s="16">
        <f>D28-E28</f>
        <v>-0.01</v>
      </c>
    </row>
    <row r="29" spans="1:6" s="10" customFormat="1" ht="25.5" x14ac:dyDescent="0.2">
      <c r="A29" s="18">
        <v>37</v>
      </c>
      <c r="B29" s="19"/>
      <c r="C29" s="20" t="s">
        <v>26</v>
      </c>
      <c r="D29" s="21">
        <f>SUM(D30)</f>
        <v>0</v>
      </c>
      <c r="E29" s="22">
        <f>SUM(E30)</f>
        <v>0</v>
      </c>
      <c r="F29" s="23">
        <f>D29-E29</f>
        <v>0</v>
      </c>
    </row>
    <row r="30" spans="1:6" ht="26.25" thickBot="1" x14ac:dyDescent="0.25">
      <c r="A30" s="26"/>
      <c r="B30" s="27">
        <v>371</v>
      </c>
      <c r="C30" s="28" t="s">
        <v>26</v>
      </c>
      <c r="D30" s="29"/>
      <c r="E30" s="30"/>
      <c r="F30" s="31">
        <f>SUM(D30:E30)</f>
        <v>0</v>
      </c>
    </row>
    <row r="31" spans="1:6" ht="14.25" thickTop="1" thickBot="1" x14ac:dyDescent="0.25">
      <c r="A31" s="72" t="s">
        <v>27</v>
      </c>
      <c r="B31" s="73"/>
      <c r="C31" s="73"/>
      <c r="D31" s="32">
        <f>SUM(D29,D24,D15,D12,D10,D8,D6)-D6-D8-D10+0.01</f>
        <v>1262946.58</v>
      </c>
      <c r="E31" s="32">
        <f>SUM(E29,E24,E15,E12,E10,E8,E6)</f>
        <v>1270218.3799999999</v>
      </c>
      <c r="F31" s="32">
        <f>D31-E31</f>
        <v>-7271.7999999998137</v>
      </c>
    </row>
    <row r="32" spans="1:6" ht="14.25" thickTop="1" thickBot="1" x14ac:dyDescent="0.25">
      <c r="A32" s="70" t="s">
        <v>28</v>
      </c>
      <c r="B32" s="71"/>
      <c r="C32" s="71"/>
      <c r="D32" s="33">
        <v>20589.77</v>
      </c>
      <c r="E32" s="34">
        <v>20589.77</v>
      </c>
      <c r="F32" s="16">
        <f>D32-E32</f>
        <v>0</v>
      </c>
    </row>
    <row r="33" spans="1:6" ht="14.25" thickTop="1" thickBot="1" x14ac:dyDescent="0.25">
      <c r="A33" s="72" t="s">
        <v>29</v>
      </c>
      <c r="B33" s="73"/>
      <c r="C33" s="73"/>
      <c r="D33" s="32">
        <f>SUM(D31:D32)</f>
        <v>1283536.3500000001</v>
      </c>
      <c r="E33" s="35">
        <f>SUM(E31:E32)</f>
        <v>1290808.1499999999</v>
      </c>
      <c r="F33" s="35">
        <f>SUM(F31:F32)</f>
        <v>-7271.7999999998137</v>
      </c>
    </row>
    <row r="34" spans="1:6" ht="14.25" thickTop="1" thickBot="1" x14ac:dyDescent="0.25">
      <c r="A34" s="36"/>
      <c r="B34" s="36"/>
      <c r="C34" s="36"/>
      <c r="D34" s="37"/>
      <c r="E34" s="37"/>
      <c r="F34" s="37"/>
    </row>
    <row r="35" spans="1:6" ht="14.25" thickTop="1" thickBot="1" x14ac:dyDescent="0.25">
      <c r="A35" s="74" t="s">
        <v>30</v>
      </c>
      <c r="B35" s="75"/>
      <c r="C35" s="75"/>
      <c r="D35" s="75"/>
      <c r="E35" s="75"/>
      <c r="F35" s="76"/>
    </row>
    <row r="36" spans="1:6" s="10" customFormat="1" ht="13.5" thickTop="1" x14ac:dyDescent="0.2">
      <c r="A36" s="38">
        <v>41</v>
      </c>
      <c r="B36" s="39"/>
      <c r="C36" s="40" t="s">
        <v>31</v>
      </c>
      <c r="D36" s="41">
        <f>SUM(D37:D39)</f>
        <v>687306.41999999993</v>
      </c>
      <c r="E36" s="42">
        <f>SUM(E37:E39)</f>
        <v>687423.69</v>
      </c>
      <c r="F36" s="43">
        <f>D36-E36</f>
        <v>-117.27000000001863</v>
      </c>
    </row>
    <row r="37" spans="1:6" x14ac:dyDescent="0.2">
      <c r="A37" s="44"/>
      <c r="B37" s="45">
        <v>411</v>
      </c>
      <c r="C37" s="46" t="s">
        <v>32</v>
      </c>
      <c r="D37" s="47">
        <v>562556.6</v>
      </c>
      <c r="E37" s="48">
        <f>513433.95+49223.31</f>
        <v>562657.26</v>
      </c>
      <c r="F37" s="16">
        <f>D37-E37</f>
        <v>-100.6600000000326</v>
      </c>
    </row>
    <row r="38" spans="1:6" x14ac:dyDescent="0.2">
      <c r="A38" s="44"/>
      <c r="B38" s="45">
        <v>412</v>
      </c>
      <c r="C38" s="46" t="s">
        <v>33</v>
      </c>
      <c r="D38" s="47">
        <v>31928</v>
      </c>
      <c r="E38" s="48">
        <v>31928</v>
      </c>
      <c r="F38" s="16">
        <f>D38-E38</f>
        <v>0</v>
      </c>
    </row>
    <row r="39" spans="1:6" x14ac:dyDescent="0.2">
      <c r="A39" s="44"/>
      <c r="B39" s="45">
        <v>413</v>
      </c>
      <c r="C39" s="46" t="s">
        <v>34</v>
      </c>
      <c r="D39" s="47">
        <v>92821.82</v>
      </c>
      <c r="E39" s="48">
        <f>84716.59+8121.84</f>
        <v>92838.43</v>
      </c>
      <c r="F39" s="16">
        <f>D39-E39</f>
        <v>-16.60999999998603</v>
      </c>
    </row>
    <row r="40" spans="1:6" s="10" customFormat="1" x14ac:dyDescent="0.2">
      <c r="A40" s="49">
        <v>42</v>
      </c>
      <c r="B40" s="50"/>
      <c r="C40" s="51" t="s">
        <v>35</v>
      </c>
      <c r="D40" s="52">
        <f>SUM(D41:D49)</f>
        <v>574250.73</v>
      </c>
      <c r="E40" s="53">
        <f>SUM(E41:E49)</f>
        <v>575838.65</v>
      </c>
      <c r="F40" s="43">
        <f>D40-E40</f>
        <v>-1587.9200000000419</v>
      </c>
    </row>
    <row r="41" spans="1:6" x14ac:dyDescent="0.2">
      <c r="A41" s="44"/>
      <c r="B41" s="45">
        <v>421</v>
      </c>
      <c r="C41" s="46" t="s">
        <v>36</v>
      </c>
      <c r="D41" s="47"/>
      <c r="E41" s="48"/>
      <c r="F41" s="54">
        <f>SUM(D41:E41)</f>
        <v>0</v>
      </c>
    </row>
    <row r="42" spans="1:6" x14ac:dyDescent="0.2">
      <c r="A42" s="44"/>
      <c r="B42" s="45">
        <v>421</v>
      </c>
      <c r="C42" s="46" t="s">
        <v>36</v>
      </c>
      <c r="D42" s="47">
        <v>68093.259999999995</v>
      </c>
      <c r="E42" s="48">
        <f>62936.29+4055+751</f>
        <v>67742.290000000008</v>
      </c>
      <c r="F42" s="16">
        <f t="shared" ref="F42:F49" si="1">D42-E42</f>
        <v>350.96999999998661</v>
      </c>
    </row>
    <row r="43" spans="1:6" ht="25.5" x14ac:dyDescent="0.2">
      <c r="A43" s="44"/>
      <c r="B43" s="45">
        <v>422</v>
      </c>
      <c r="C43" s="46" t="s">
        <v>37</v>
      </c>
      <c r="D43" s="47">
        <v>9187.26</v>
      </c>
      <c r="E43" s="48">
        <v>9187.26</v>
      </c>
      <c r="F43" s="16">
        <f t="shared" si="1"/>
        <v>0</v>
      </c>
    </row>
    <row r="44" spans="1:6" x14ac:dyDescent="0.2">
      <c r="A44" s="44"/>
      <c r="B44" s="45">
        <v>423</v>
      </c>
      <c r="C44" s="46" t="s">
        <v>38</v>
      </c>
      <c r="D44" s="47"/>
      <c r="E44" s="48"/>
      <c r="F44" s="16">
        <f t="shared" si="1"/>
        <v>0</v>
      </c>
    </row>
    <row r="45" spans="1:6" ht="25.5" x14ac:dyDescent="0.2">
      <c r="A45" s="44"/>
      <c r="B45" s="45">
        <v>424</v>
      </c>
      <c r="C45" s="46" t="s">
        <v>39</v>
      </c>
      <c r="D45" s="47">
        <f>101000+77000</f>
        <v>178000</v>
      </c>
      <c r="E45" s="48">
        <f>93318.26+66075.93</f>
        <v>159394.19</v>
      </c>
      <c r="F45" s="16">
        <f t="shared" si="1"/>
        <v>18605.809999999998</v>
      </c>
    </row>
    <row r="46" spans="1:6" x14ac:dyDescent="0.2">
      <c r="A46" s="44"/>
      <c r="B46" s="45">
        <v>425</v>
      </c>
      <c r="C46" s="46" t="s">
        <v>40</v>
      </c>
      <c r="D46" s="47">
        <v>290762.74</v>
      </c>
      <c r="E46" s="48">
        <v>306037.8</v>
      </c>
      <c r="F46" s="16">
        <f t="shared" si="1"/>
        <v>-15275.059999999998</v>
      </c>
    </row>
    <row r="47" spans="1:6" x14ac:dyDescent="0.2">
      <c r="A47" s="44"/>
      <c r="B47" s="45">
        <v>426</v>
      </c>
      <c r="C47" s="46" t="s">
        <v>41</v>
      </c>
      <c r="D47" s="47">
        <v>10788.25</v>
      </c>
      <c r="E47" s="48">
        <v>15771.61</v>
      </c>
      <c r="F47" s="16">
        <f t="shared" si="1"/>
        <v>-4983.3600000000006</v>
      </c>
    </row>
    <row r="48" spans="1:6" x14ac:dyDescent="0.2">
      <c r="A48" s="44"/>
      <c r="B48" s="45">
        <v>429</v>
      </c>
      <c r="C48" s="46" t="s">
        <v>42</v>
      </c>
      <c r="D48" s="47"/>
      <c r="E48" s="48"/>
      <c r="F48" s="16">
        <f t="shared" si="1"/>
        <v>0</v>
      </c>
    </row>
    <row r="49" spans="1:6" x14ac:dyDescent="0.2">
      <c r="A49" s="44"/>
      <c r="B49" s="45">
        <v>429</v>
      </c>
      <c r="C49" s="46" t="s">
        <v>43</v>
      </c>
      <c r="D49" s="47">
        <v>17419.22</v>
      </c>
      <c r="E49" s="48">
        <v>17705.5</v>
      </c>
      <c r="F49" s="16">
        <f t="shared" si="1"/>
        <v>-286.27999999999884</v>
      </c>
    </row>
    <row r="50" spans="1:6" s="10" customFormat="1" x14ac:dyDescent="0.2">
      <c r="A50" s="49">
        <v>43</v>
      </c>
      <c r="B50" s="50"/>
      <c r="C50" s="51" t="s">
        <v>44</v>
      </c>
      <c r="D50" s="52">
        <f>SUM(D51)</f>
        <v>16000</v>
      </c>
      <c r="E50" s="53">
        <f>SUM(E51)</f>
        <v>15466.83</v>
      </c>
      <c r="F50" s="43">
        <f>D50-E50</f>
        <v>533.17000000000007</v>
      </c>
    </row>
    <row r="51" spans="1:6" x14ac:dyDescent="0.2">
      <c r="A51" s="44"/>
      <c r="B51" s="45">
        <v>431</v>
      </c>
      <c r="C51" s="46" t="s">
        <v>45</v>
      </c>
      <c r="D51" s="47">
        <v>16000</v>
      </c>
      <c r="E51" s="48">
        <v>15466.83</v>
      </c>
      <c r="F51" s="16">
        <f>D51-E51</f>
        <v>533.17000000000007</v>
      </c>
    </row>
    <row r="52" spans="1:6" s="10" customFormat="1" x14ac:dyDescent="0.2">
      <c r="A52" s="49">
        <v>44</v>
      </c>
      <c r="B52" s="50"/>
      <c r="C52" s="51" t="s">
        <v>46</v>
      </c>
      <c r="D52" s="52">
        <f>SUM(D53:D55)</f>
        <v>2050</v>
      </c>
      <c r="E52" s="53">
        <f>SUM(E53:E55)</f>
        <v>2040.34</v>
      </c>
      <c r="F52" s="43">
        <f>D52-E52</f>
        <v>9.6600000000000819</v>
      </c>
    </row>
    <row r="53" spans="1:6" x14ac:dyDescent="0.2">
      <c r="A53" s="44"/>
      <c r="B53" s="45">
        <v>441</v>
      </c>
      <c r="C53" s="46" t="s">
        <v>47</v>
      </c>
      <c r="D53" s="47"/>
      <c r="E53" s="48"/>
      <c r="F53" s="54">
        <f>SUM(D53:E53)</f>
        <v>0</v>
      </c>
    </row>
    <row r="54" spans="1:6" x14ac:dyDescent="0.2">
      <c r="A54" s="44"/>
      <c r="B54" s="45">
        <v>442</v>
      </c>
      <c r="C54" s="46" t="s">
        <v>48</v>
      </c>
      <c r="D54" s="47"/>
      <c r="E54" s="48"/>
      <c r="F54" s="54">
        <f>SUM(D54:E54)</f>
        <v>0</v>
      </c>
    </row>
    <row r="55" spans="1:6" x14ac:dyDescent="0.2">
      <c r="A55" s="44"/>
      <c r="B55" s="45">
        <v>443</v>
      </c>
      <c r="C55" s="46" t="s">
        <v>49</v>
      </c>
      <c r="D55" s="47">
        <v>2050</v>
      </c>
      <c r="E55" s="48">
        <v>2040.34</v>
      </c>
      <c r="F55" s="16">
        <f t="shared" ref="F55:F60" si="2">D55-E55</f>
        <v>9.6600000000000819</v>
      </c>
    </row>
    <row r="56" spans="1:6" s="10" customFormat="1" x14ac:dyDescent="0.2">
      <c r="A56" s="49">
        <v>45</v>
      </c>
      <c r="B56" s="50"/>
      <c r="C56" s="51" t="s">
        <v>50</v>
      </c>
      <c r="D56" s="52">
        <f>D57</f>
        <v>0</v>
      </c>
      <c r="E56" s="53">
        <f>E57</f>
        <v>0</v>
      </c>
      <c r="F56" s="43">
        <f t="shared" si="2"/>
        <v>0</v>
      </c>
    </row>
    <row r="57" spans="1:6" s="10" customFormat="1" x14ac:dyDescent="0.2">
      <c r="A57" s="56"/>
      <c r="B57" s="45">
        <v>451</v>
      </c>
      <c r="C57" s="46" t="s">
        <v>51</v>
      </c>
      <c r="D57" s="47">
        <v>0</v>
      </c>
      <c r="E57" s="48">
        <v>0</v>
      </c>
      <c r="F57" s="16">
        <f t="shared" si="2"/>
        <v>0</v>
      </c>
    </row>
    <row r="58" spans="1:6" s="10" customFormat="1" x14ac:dyDescent="0.2">
      <c r="A58" s="56"/>
      <c r="B58" s="45">
        <v>452</v>
      </c>
      <c r="C58" s="46" t="s">
        <v>52</v>
      </c>
      <c r="D58" s="47">
        <v>0</v>
      </c>
      <c r="E58" s="48">
        <v>0</v>
      </c>
      <c r="F58" s="16">
        <f t="shared" si="2"/>
        <v>0</v>
      </c>
    </row>
    <row r="59" spans="1:6" s="10" customFormat="1" x14ac:dyDescent="0.2">
      <c r="A59" s="49">
        <v>46</v>
      </c>
      <c r="B59" s="50"/>
      <c r="C59" s="51" t="s">
        <v>53</v>
      </c>
      <c r="D59" s="52">
        <f>D60+D63</f>
        <v>38.090000000000003</v>
      </c>
      <c r="E59" s="53">
        <f>E60+E63</f>
        <v>38.090000000000003</v>
      </c>
      <c r="F59" s="43">
        <f t="shared" si="2"/>
        <v>0</v>
      </c>
    </row>
    <row r="60" spans="1:6" x14ac:dyDescent="0.2">
      <c r="A60" s="44"/>
      <c r="B60" s="45">
        <v>462</v>
      </c>
      <c r="C60" s="46" t="s">
        <v>54</v>
      </c>
      <c r="D60" s="47">
        <v>38.090000000000003</v>
      </c>
      <c r="E60" s="48">
        <v>38.090000000000003</v>
      </c>
      <c r="F60" s="16">
        <f t="shared" si="2"/>
        <v>0</v>
      </c>
    </row>
    <row r="61" spans="1:6" x14ac:dyDescent="0.2">
      <c r="A61" s="44"/>
      <c r="B61" s="45">
        <v>452</v>
      </c>
      <c r="C61" s="46" t="s">
        <v>52</v>
      </c>
      <c r="D61" s="47"/>
      <c r="E61" s="48"/>
      <c r="F61" s="54">
        <f t="shared" ref="F61:F66" si="3">SUM(D61:E61)</f>
        <v>0</v>
      </c>
    </row>
    <row r="62" spans="1:6" s="10" customFormat="1" x14ac:dyDescent="0.2">
      <c r="A62" s="49">
        <v>46</v>
      </c>
      <c r="B62" s="50"/>
      <c r="C62" s="51" t="s">
        <v>55</v>
      </c>
      <c r="D62" s="52">
        <f>SUM(D63:D64)</f>
        <v>0</v>
      </c>
      <c r="E62" s="53">
        <f>SUM(E63:E64)</f>
        <v>0</v>
      </c>
      <c r="F62" s="43">
        <f t="shared" si="3"/>
        <v>0</v>
      </c>
    </row>
    <row r="63" spans="1:6" x14ac:dyDescent="0.2">
      <c r="A63" s="44"/>
      <c r="B63" s="45">
        <v>461</v>
      </c>
      <c r="C63" s="46" t="s">
        <v>56</v>
      </c>
      <c r="D63" s="47"/>
      <c r="E63" s="48"/>
      <c r="F63" s="54">
        <f t="shared" si="3"/>
        <v>0</v>
      </c>
    </row>
    <row r="64" spans="1:6" x14ac:dyDescent="0.2">
      <c r="A64" s="44"/>
      <c r="B64" s="45">
        <v>462</v>
      </c>
      <c r="C64" s="46" t="s">
        <v>54</v>
      </c>
      <c r="D64" s="47"/>
      <c r="E64" s="48"/>
      <c r="F64" s="54">
        <f t="shared" si="3"/>
        <v>0</v>
      </c>
    </row>
    <row r="65" spans="1:6" s="10" customFormat="1" ht="25.5" x14ac:dyDescent="0.2">
      <c r="A65" s="49">
        <v>47</v>
      </c>
      <c r="B65" s="50"/>
      <c r="C65" s="51" t="s">
        <v>57</v>
      </c>
      <c r="D65" s="52">
        <f>SUM(D66)</f>
        <v>0</v>
      </c>
      <c r="E65" s="53">
        <f>SUM(E66)</f>
        <v>0</v>
      </c>
      <c r="F65" s="43">
        <f t="shared" si="3"/>
        <v>0</v>
      </c>
    </row>
    <row r="66" spans="1:6" ht="26.25" thickBot="1" x14ac:dyDescent="0.25">
      <c r="A66" s="57"/>
      <c r="B66" s="58">
        <v>471</v>
      </c>
      <c r="C66" s="59" t="s">
        <v>57</v>
      </c>
      <c r="D66" s="60"/>
      <c r="E66" s="61"/>
      <c r="F66" s="62">
        <f t="shared" si="3"/>
        <v>0</v>
      </c>
    </row>
    <row r="67" spans="1:6" ht="14.25" thickTop="1" thickBot="1" x14ac:dyDescent="0.25">
      <c r="A67" s="67" t="s">
        <v>58</v>
      </c>
      <c r="B67" s="68"/>
      <c r="C67" s="69"/>
      <c r="D67" s="63">
        <f>SUM(D36,D40,D50,D52,D56,D62,D65,D59)</f>
        <v>1279645.24</v>
      </c>
      <c r="E67" s="63">
        <f>SUM(E36,E40,E50,E52,E56,E62,E65,E59)</f>
        <v>1280807.6000000001</v>
      </c>
      <c r="F67" s="63">
        <f>D67-E67</f>
        <v>-1162.3600000001024</v>
      </c>
    </row>
    <row r="68" spans="1:6" ht="14.25" thickTop="1" thickBot="1" x14ac:dyDescent="0.25">
      <c r="A68" s="77" t="s">
        <v>59</v>
      </c>
      <c r="B68" s="78"/>
      <c r="C68" s="79"/>
      <c r="D68" s="64"/>
      <c r="E68" s="64">
        <v>0</v>
      </c>
      <c r="F68" s="64"/>
    </row>
    <row r="69" spans="1:6" ht="14.25" thickTop="1" thickBot="1" x14ac:dyDescent="0.25">
      <c r="A69" s="67" t="s">
        <v>29</v>
      </c>
      <c r="B69" s="68"/>
      <c r="C69" s="69"/>
      <c r="D69" s="35">
        <f>D33</f>
        <v>1283536.3500000001</v>
      </c>
      <c r="E69" s="35">
        <f>E33</f>
        <v>1290808.1499999999</v>
      </c>
      <c r="F69" s="63"/>
    </row>
    <row r="70" spans="1:6" ht="14.25" thickTop="1" thickBot="1" x14ac:dyDescent="0.25">
      <c r="A70" s="67" t="s">
        <v>60</v>
      </c>
      <c r="B70" s="68"/>
      <c r="C70" s="69"/>
      <c r="D70" s="63">
        <f>D69-D67</f>
        <v>3891.1100000001024</v>
      </c>
      <c r="E70" s="63">
        <f>E69-E67</f>
        <v>10000.549999999814</v>
      </c>
      <c r="F70" s="63"/>
    </row>
    <row r="71" spans="1:6" ht="13.5" thickTop="1" x14ac:dyDescent="0.2">
      <c r="A71" s="65"/>
      <c r="B71" s="65"/>
      <c r="C71" s="65"/>
      <c r="D71" s="17"/>
      <c r="E71" s="17"/>
      <c r="F71" s="17"/>
    </row>
    <row r="72" spans="1:6" x14ac:dyDescent="0.2">
      <c r="C72" s="66"/>
      <c r="D72" s="55"/>
      <c r="E72" s="55"/>
      <c r="F72" s="55"/>
    </row>
    <row r="73" spans="1:6" x14ac:dyDescent="0.2">
      <c r="D73" s="55"/>
      <c r="E73" s="55"/>
      <c r="F73" s="55"/>
    </row>
    <row r="74" spans="1:6" x14ac:dyDescent="0.2">
      <c r="D74" s="55"/>
      <c r="E74" s="55"/>
      <c r="F74" s="55"/>
    </row>
  </sheetData>
  <mergeCells count="13">
    <mergeCell ref="A31:C31"/>
    <mergeCell ref="B1:F1"/>
    <mergeCell ref="A3:B4"/>
    <mergeCell ref="C3:C4"/>
    <mergeCell ref="D3:F3"/>
    <mergeCell ref="A5:F5"/>
    <mergeCell ref="A70:C70"/>
    <mergeCell ref="A32:C32"/>
    <mergeCell ref="A33:C33"/>
    <mergeCell ref="A35:F35"/>
    <mergeCell ref="A67:C67"/>
    <mergeCell ref="A68:C68"/>
    <mergeCell ref="A69:C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Silovic</dc:creator>
  <cp:lastModifiedBy>Lada Jakelic</cp:lastModifiedBy>
  <dcterms:created xsi:type="dcterms:W3CDTF">2025-03-19T07:40:43Z</dcterms:created>
  <dcterms:modified xsi:type="dcterms:W3CDTF">2026-03-04T10:12:56Z</dcterms:modified>
</cp:coreProperties>
</file>